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0611020 І ф." sheetId="1" r:id="rId1"/>
    <sheet name="0613140 І ф." sheetId="2" r:id="rId2"/>
    <sheet name="0611020 ІІ ф." sheetId="3" r:id="rId3"/>
    <sheet name="0613140 ІІ ф." sheetId="4" r:id="rId4"/>
    <sheet name="0611020 ІІІ ф." sheetId="5" r:id="rId5"/>
    <sheet name="0613140 ІІІ ф." sheetId="6" r:id="rId6"/>
    <sheet name="0611020 VII ф.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<sst xmlns="http://schemas.openxmlformats.org/spreadsheetml/2006/main" count="3184" uniqueCount="162">
  <si>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</si>
  <si>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</si>
  <si>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</si>
  <si>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</si>
  <si>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</si>
  <si>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</si>
  <si>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</si>
  <si>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</si>
  <si>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</si>
  <si>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</si>
  <si>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</si>
  <si>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</si>
  <si>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</si>
  <si>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</si>
  <si>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</si>
  <si>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</si>
  <si>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</si>
  <si>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</si>
  <si>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</si>
  <si>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</si>
  <si>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</si>
  <si>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</si>
  <si>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</si>
  <si>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</si>
  <si>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</si>
  <si>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</si>
  <si>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</si>
  <si>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</si>
  <si>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</si>
  <si>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</si>
  <si>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</si>
  <si>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</si>
  <si>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</si>
  <si>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</si>
  <si>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</si>
  <si>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</si>
  <si>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</si>
  <si>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</si>
  <si>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</si>
  <si>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</si>
  <si>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</si>
  <si>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</si>
  <si>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</si>
  <si>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</si>
  <si>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</si>
  <si>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</si>
  <si>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</si>
  <si>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</si>
  <si>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</si>
  <si>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</si>
  <si>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</si>
  <si>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</si>
  <si>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</si>
  <si>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</si>
  <si>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</si>
  <si>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</si>
  <si>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</si>
  <si>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</si>
  <si>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</si>
  <si>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</si>
  <si>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</si>
  <si>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</si>
  <si>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</si>
  <si>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</si>
  <si>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</si>
  <si>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</si>
  <si>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</si>
  <si>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</si>
  <si>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</si>
  <si>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</si>
  <si>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</si>
  <si>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</si>
  <si>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</si>
  <si>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</si>
  <si>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</si>
  <si>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</si>
  <si>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</si>
  <si>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</si>
  <si>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</si>
  <si>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</si>
  <si>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</si>
  <si>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</si>
  <si>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</si>
  <si>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</si>
  <si>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</si>
  <si>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</si>
  <si>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</si>
  <si>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</si>
  <si>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</si>
  <si>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</si>
  <si>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</si>
  <si>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</si>
  <si>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</si>
  <si>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</si>
  <si>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</si>
  <si>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</si>
  <si>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</si>
  <si>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</si>
  <si>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</si>
  <si>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</si>
  <si>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</si>
  <si>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</si>
  <si>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</si>
  <si>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</si>
  <si>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</si>
  <si>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за 2018 рік</t>
  </si>
  <si>
    <t>0613140</t>
  </si>
  <si>
    <t>,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</si>
  <si>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</si>
  <si>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  <r>
      <rPr>
        <u val="single"/>
        <sz val="8"/>
        <color indexed="8"/>
        <rFont val="Times New Roman"/>
        <family val="1"/>
      </rPr>
      <t>.</t>
    </r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</si>
  <si>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</si>
  <si>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</si>
  <si>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</si>
  <si>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</si>
  <si>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</si>
  <si>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</si>
  <si>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</si>
  <si>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</si>
  <si>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</si>
  <si>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</si>
  <si>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</si>
  <si>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</si>
  <si>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</si>
  <si>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</si>
  <si>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</si>
  <si>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</si>
  <si>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</si>
  <si>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</si>
  <si>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</si>
  <si>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</si>
  <si>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</si>
  <si>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</si>
  <si>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</si>
  <si>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-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</si>
  <si>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</si>
  <si>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</si>
  <si>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</si>
  <si>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</si>
  <si>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</si>
  <si>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</si>
  <si>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</si>
  <si>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</si>
  <si>
    <t xml:space="preserve">Затверджено
на звітний рік
</t>
  </si>
  <si>
    <t>Нараховано доходів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</si>
  <si>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</si>
  <si>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</si>
  <si>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</si>
  <si>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</si>
  <si>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</si>
  <si>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</si>
  <si>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</si>
  <si>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</si>
  <si>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</si>
  <si>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</si>
  <si>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</si>
  <si>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</si>
  <si>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</si>
  <si>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Глухівський район</t>
  </si>
  <si>
    <t>Комунальна організація (установа, заклад)</t>
  </si>
  <si>
    <t>33141166</t>
  </si>
  <si>
    <t>Будівельнівський НВК</t>
  </si>
  <si>
    <t>О.О.Забара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</si>
</sst>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#,&quot;-&quot;"/>
  </numFmts>
  <fonts count="23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wrapText="1"/>
      <protection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80" fontId="6" fillId="0" borderId="2" xfId="0" applyNumberFormat="1" applyFont="1" applyBorder="1" applyAlignment="1" applyProtection="1">
      <alignment horizontal="right" vertical="center" wrapText="1"/>
      <protection/>
    </xf>
    <xf numFmtId="0" fontId="6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right" vertical="center" wrapText="1"/>
      <protection/>
    </xf>
    <xf numFmtId="180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180" fontId="12" fillId="0" borderId="2" xfId="0" applyNumberFormat="1" applyFont="1" applyBorder="1" applyAlignment="1" applyProtection="1">
      <alignment horizontal="right" vertical="center" wrapText="1"/>
      <protection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80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180" fontId="4" fillId="2" borderId="2" xfId="0" applyNumberFormat="1" applyFont="1" applyFill="1" applyBorder="1" applyAlignment="1" applyProtection="1">
      <alignment horizontal="right" vertical="center" wrapText="1"/>
      <protection/>
    </xf>
    <xf numFmtId="180" fontId="4" fillId="0" borderId="2" xfId="0" applyNumberFormat="1" applyFont="1" applyBorder="1" applyAlignment="1" applyProtection="1">
      <alignment horizontal="right" vertical="center" wrapText="1"/>
      <protection/>
    </xf>
    <xf numFmtId="0" fontId="1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180" fontId="6" fillId="2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180" fontId="12" fillId="2" borderId="2" xfId="0" applyNumberFormat="1" applyFont="1" applyFill="1" applyBorder="1" applyAlignment="1" applyProtection="1">
      <alignment horizontal="right" vertical="center"/>
      <protection locked="0"/>
    </xf>
    <xf numFmtId="180" fontId="12" fillId="2" borderId="2" xfId="0" applyNumberFormat="1" applyFont="1" applyFill="1" applyBorder="1" applyAlignment="1" applyProtection="1">
      <alignment horizontal="right" vertical="center"/>
      <protection/>
    </xf>
    <xf numFmtId="180" fontId="6" fillId="2" borderId="2" xfId="0" applyNumberFormat="1" applyFont="1" applyFill="1" applyBorder="1" applyAlignment="1" applyProtection="1">
      <alignment horizontal="right" vertical="center"/>
      <protection/>
    </xf>
    <xf numFmtId="180" fontId="6" fillId="2" borderId="2" xfId="0" applyNumberFormat="1" applyFont="1" applyFill="1" applyBorder="1" applyAlignment="1" applyProtection="1">
      <alignment horizontal="right" vertical="center"/>
      <protection locked="0"/>
    </xf>
    <xf numFmtId="180" fontId="12" fillId="0" borderId="2" xfId="0" applyNumberFormat="1" applyFont="1" applyBorder="1" applyAlignment="1" applyProtection="1">
      <alignment horizontal="right" vertical="center"/>
      <protection/>
    </xf>
    <xf numFmtId="180" fontId="4" fillId="2" borderId="2" xfId="0" applyNumberFormat="1" applyFont="1" applyFill="1" applyBorder="1" applyAlignment="1" applyProtection="1">
      <alignment horizontal="right" vertical="center"/>
      <protection locked="0"/>
    </xf>
    <xf numFmtId="180" fontId="4" fillId="2" borderId="2" xfId="0" applyNumberFormat="1" applyFont="1" applyFill="1" applyBorder="1" applyAlignment="1" applyProtection="1">
      <alignment horizontal="right" vertical="center"/>
      <protection/>
    </xf>
    <xf numFmtId="180" fontId="7" fillId="0" borderId="2" xfId="0" applyNumberFormat="1" applyFont="1" applyBorder="1" applyAlignment="1" applyProtection="1">
      <alignment horizontal="right" vertical="center" wrapText="1"/>
      <protection/>
    </xf>
    <xf numFmtId="0" fontId="5" fillId="0" borderId="2" xfId="0" applyFont="1" applyBorder="1" applyAlignment="1">
      <alignment vertical="center" wrapText="1"/>
    </xf>
    <xf numFmtId="180" fontId="7" fillId="2" borderId="2" xfId="0" applyNumberFormat="1" applyFont="1" applyFill="1" applyBorder="1" applyAlignment="1" applyProtection="1">
      <alignment horizontal="right" vertical="center"/>
      <protection locked="0"/>
    </xf>
    <xf numFmtId="180" fontId="7" fillId="2" borderId="2" xfId="0" applyNumberFormat="1" applyFont="1" applyFill="1" applyBorder="1" applyAlignment="1" applyProtection="1">
      <alignment horizontal="right" vertical="center"/>
      <protection/>
    </xf>
    <xf numFmtId="0" fontId="15" fillId="0" borderId="2" xfId="0" applyFont="1" applyBorder="1" applyAlignment="1">
      <alignment vertical="center" wrapText="1"/>
    </xf>
    <xf numFmtId="180" fontId="4" fillId="0" borderId="2" xfId="0" applyNumberFormat="1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2" fontId="7" fillId="2" borderId="4" xfId="0" applyNumberFormat="1" applyFont="1" applyFill="1" applyBorder="1" applyAlignment="1" applyProtection="1">
      <alignment horizontal="right" vertical="center"/>
      <protection/>
    </xf>
    <xf numFmtId="2" fontId="7" fillId="2" borderId="3" xfId="0" applyNumberFormat="1" applyFont="1" applyFill="1" applyBorder="1" applyAlignment="1" applyProtection="1">
      <alignment horizontal="right" vertical="center"/>
      <protection/>
    </xf>
    <xf numFmtId="2" fontId="6" fillId="0" borderId="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2" fontId="4" fillId="2" borderId="5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/>
    </xf>
    <xf numFmtId="2" fontId="4" fillId="0" borderId="2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vertical="center" wrapText="1"/>
    </xf>
    <xf numFmtId="2" fontId="4" fillId="2" borderId="5" xfId="0" applyNumberFormat="1" applyFont="1" applyFill="1" applyBorder="1" applyAlignment="1" applyProtection="1">
      <alignment horizontal="right" vertical="center"/>
      <protection/>
    </xf>
    <xf numFmtId="0" fontId="12" fillId="0" borderId="2" xfId="0" applyFont="1" applyBorder="1" applyAlignment="1">
      <alignment horizontal="right" vertical="center" wrapText="1"/>
    </xf>
    <xf numFmtId="2" fontId="7" fillId="2" borderId="5" xfId="0" applyNumberFormat="1" applyFont="1" applyFill="1" applyBorder="1" applyAlignment="1" applyProtection="1">
      <alignment horizontal="right" vertical="center"/>
      <protection/>
    </xf>
    <xf numFmtId="2" fontId="7" fillId="2" borderId="5" xfId="0" applyNumberFormat="1" applyFont="1" applyFill="1" applyBorder="1" applyAlignment="1" applyProtection="1">
      <alignment horizontal="right" vertical="center"/>
      <protection locked="0"/>
    </xf>
    <xf numFmtId="2" fontId="6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2" fontId="6" fillId="2" borderId="5" xfId="0" applyNumberFormat="1" applyFont="1" applyFill="1" applyBorder="1" applyAlignment="1" applyProtection="1">
      <alignment horizontal="right" vertical="center"/>
      <protection/>
    </xf>
    <xf numFmtId="2" fontId="6" fillId="2" borderId="2" xfId="0" applyNumberFormat="1" applyFont="1" applyFill="1" applyBorder="1" applyAlignment="1" applyProtection="1">
      <alignment horizontal="right" vertical="center"/>
      <protection/>
    </xf>
    <xf numFmtId="2" fontId="7" fillId="2" borderId="2" xfId="0" applyNumberFormat="1" applyFont="1" applyFill="1" applyBorder="1" applyAlignment="1" applyProtection="1">
      <alignment horizontal="right" vertical="center"/>
      <protection locked="0"/>
    </xf>
    <xf numFmtId="2" fontId="7" fillId="2" borderId="2" xfId="0" applyNumberFormat="1" applyFont="1" applyFill="1" applyBorder="1" applyAlignment="1" applyProtection="1">
      <alignment horizontal="right" vertical="center"/>
      <protection/>
    </xf>
    <xf numFmtId="2" fontId="7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/>
      <protection/>
    </xf>
    <xf numFmtId="2" fontId="4" fillId="0" borderId="2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/>
    </xf>
    <xf numFmtId="0" fontId="18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7" xfId="0" applyFont="1" applyBorder="1" applyAlignment="1">
      <alignment vertical="top" wrapText="1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1" fontId="6" fillId="2" borderId="7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justify" vertical="top" wrapText="1"/>
      <protection locked="0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80" fontId="6" fillId="0" borderId="2" xfId="0" applyNumberFormat="1" applyFont="1" applyBorder="1" applyAlignment="1" applyProtection="1">
      <alignment horizontal="right" vertical="center" wrapText="1"/>
      <protection locked="0"/>
    </xf>
    <xf numFmtId="180" fontId="4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180" fontId="4" fillId="0" borderId="2" xfId="0" applyNumberFormat="1" applyFont="1" applyBorder="1" applyAlignment="1" applyProtection="1">
      <alignment horizontal="right" vertical="center" wrapText="1"/>
      <protection locked="0"/>
    </xf>
    <xf numFmtId="180" fontId="4" fillId="0" borderId="2" xfId="0" applyNumberFormat="1" applyFont="1" applyBorder="1" applyAlignment="1" applyProtection="1">
      <alignment horizontal="right"/>
      <protection locked="0"/>
    </xf>
    <xf numFmtId="180" fontId="12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180" fontId="7" fillId="0" borderId="2" xfId="0" applyNumberFormat="1" applyFont="1" applyBorder="1" applyAlignment="1" applyProtection="1">
      <alignment horizontal="right" vertical="center" wrapText="1"/>
      <protection locked="0"/>
    </xf>
    <xf numFmtId="180" fontId="7" fillId="0" borderId="2" xfId="0" applyNumberFormat="1" applyFont="1" applyBorder="1" applyAlignment="1" applyProtection="1">
      <alignment horizontal="right"/>
      <protection locked="0"/>
    </xf>
    <xf numFmtId="180" fontId="7" fillId="0" borderId="2" xfId="0" applyNumberFormat="1" applyFont="1" applyBorder="1" applyAlignment="1" applyProtection="1">
      <alignment horizontal="right" vertical="top" wrapText="1"/>
      <protection locked="0"/>
    </xf>
    <xf numFmtId="0" fontId="12" fillId="0" borderId="3" xfId="0" applyFont="1" applyBorder="1" applyAlignment="1">
      <alignment horizontal="center" vertical="center" wrapText="1"/>
    </xf>
    <xf numFmtId="2" fontId="12" fillId="0" borderId="3" xfId="0" applyNumberFormat="1" applyFont="1" applyBorder="1" applyAlignment="1" applyProtection="1">
      <alignment horizontal="right" vertical="center" wrapText="1"/>
      <protection locked="0"/>
    </xf>
    <xf numFmtId="2" fontId="4" fillId="0" borderId="3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12" fillId="0" borderId="0" xfId="0" applyFont="1" applyAlignment="1">
      <alignment/>
    </xf>
    <xf numFmtId="49" fontId="6" fillId="3" borderId="7" xfId="0" applyNumberFormat="1" applyFont="1" applyFill="1" applyBorder="1" applyAlignment="1" applyProtection="1">
      <alignment horizontal="center" wrapText="1"/>
      <protection locked="0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49" fontId="6" fillId="0" borderId="2" xfId="0" applyNumberFormat="1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wrapText="1"/>
    </xf>
    <xf numFmtId="2" fontId="12" fillId="0" borderId="2" xfId="0" applyNumberFormat="1" applyFont="1" applyBorder="1" applyAlignment="1" applyProtection="1">
      <alignment horizontal="right" vertical="top" wrapText="1"/>
      <protection locked="0"/>
    </xf>
    <xf numFmtId="2" fontId="4" fillId="0" borderId="2" xfId="0" applyNumberFormat="1" applyFont="1" applyBorder="1" applyAlignment="1">
      <alignment horizontal="center" vertical="top" wrapText="1"/>
    </xf>
    <xf numFmtId="180" fontId="6" fillId="0" borderId="2" xfId="0" applyNumberFormat="1" applyFont="1" applyBorder="1" applyAlignment="1">
      <alignment horizontal="right" wrapText="1"/>
    </xf>
    <xf numFmtId="180" fontId="4" fillId="0" borderId="2" xfId="0" applyNumberFormat="1" applyFont="1" applyBorder="1" applyAlignment="1">
      <alignment horizontal="center" vertical="top" wrapText="1"/>
    </xf>
    <xf numFmtId="180" fontId="12" fillId="0" borderId="2" xfId="0" applyNumberFormat="1" applyFont="1" applyBorder="1" applyAlignment="1">
      <alignment horizontal="right" wrapText="1"/>
    </xf>
    <xf numFmtId="180" fontId="4" fillId="0" borderId="2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>
      <alignment horizontal="left" vertical="top" wrapText="1"/>
    </xf>
    <xf numFmtId="49" fontId="6" fillId="3" borderId="1" xfId="0" applyNumberFormat="1" applyFont="1" applyFill="1" applyBorder="1" applyAlignment="1" applyProtection="1">
      <alignment horizontal="right" wrapText="1"/>
      <protection locked="0"/>
    </xf>
    <xf numFmtId="0" fontId="6" fillId="0" borderId="2" xfId="0" applyFont="1" applyBorder="1" applyAlignment="1">
      <alignment horizontal="center" wrapText="1"/>
    </xf>
    <xf numFmtId="0" fontId="12" fillId="0" borderId="3" xfId="0" applyFont="1" applyBorder="1" applyAlignment="1">
      <alignment/>
    </xf>
    <xf numFmtId="2" fontId="12" fillId="0" borderId="3" xfId="0" applyNumberFormat="1" applyFont="1" applyBorder="1" applyAlignment="1" applyProtection="1">
      <alignment horizontal="right" vertical="center"/>
      <protection/>
    </xf>
    <xf numFmtId="2" fontId="12" fillId="2" borderId="3" xfId="0" applyNumberFormat="1" applyFont="1" applyFill="1" applyBorder="1" applyAlignment="1" applyProtection="1">
      <alignment horizontal="right" vertical="center"/>
      <protection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 applyProtection="1">
      <alignment horizontal="right" vertical="center"/>
      <protection/>
    </xf>
    <xf numFmtId="2" fontId="6" fillId="0" borderId="2" xfId="0" applyNumberFormat="1" applyFont="1" applyBorder="1" applyAlignment="1" applyProtection="1">
      <alignment horizontal="right" vertical="center" wrapText="1"/>
      <protection locked="0"/>
    </xf>
    <xf numFmtId="2" fontId="12" fillId="0" borderId="2" xfId="0" applyNumberFormat="1" applyFont="1" applyBorder="1" applyAlignment="1" applyProtection="1">
      <alignment horizontal="right" vertical="center"/>
      <protection locked="0"/>
    </xf>
    <xf numFmtId="2" fontId="12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Border="1" applyAlignment="1" applyProtection="1">
      <alignment horizontal="right" vertical="center" wrapText="1"/>
      <protection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" fontId="6" fillId="2" borderId="7" xfId="0" applyNumberFormat="1" applyFont="1" applyFill="1" applyBorder="1" applyAlignment="1" applyProtection="1">
      <alignment horizontal="center" vertical="top" wrapText="1"/>
      <protection/>
    </xf>
    <xf numFmtId="49" fontId="6" fillId="5" borderId="7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" fontId="6" fillId="2" borderId="7" xfId="0" applyNumberFormat="1" applyFont="1" applyFill="1" applyBorder="1" applyAlignment="1" applyProtection="1">
      <alignment horizont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4;&#1110;&#1090;%20(&#1040;&#1074;&#1090;&#1086;&#1089;&#1086;&#1093;&#1088;&#1072;&#1085;&#1077;&#1085;&#1085;&#1099;&#1081;)%202%20&#1082;&#1074;&#1072;&#1088;&#1090;&#107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47;&#1074;&#1110;&#1090;%20&#1085;&#1072;%20&#1096;&#1082;&#1086;&#1083;&#1080;%20&#1079;&#1072;%202018%20&#1088;&#1110;&#1082;\&#1056;&#1086;&#1079;&#1096;&#1080;&#1092;&#1088;&#1086;&#1074;&#1082;&#1072;%20&#1086;&#1087;&#1083;&#1072;&#1090;&#1080;\&#1092;.%202%20%200611020%20&#1052;&#1041;\21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47;&#1074;&#1110;&#1090;%20&#1085;&#1072;%20&#1096;&#1082;&#1086;&#1083;&#1080;%20&#1079;&#1072;%202018%20&#1088;&#1110;&#1082;\&#1056;&#1086;&#1079;&#1096;&#1080;&#1092;&#1088;&#1086;&#1074;&#1082;&#1072;%20&#1086;&#1087;&#1083;&#1072;&#1090;&#1080;\&#1092;.%202%20%200611020%20&#1052;&#1041;\2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47;&#1074;&#1110;&#1090;%20&#1085;&#1072;%20&#1096;&#1082;&#1086;&#1083;&#1080;%20&#1079;&#1072;%202018%20&#1088;&#1110;&#1082;\&#1056;&#1086;&#1079;&#1096;&#1080;&#1092;&#1088;&#1086;&#1074;&#1082;&#1072;%20&#1086;&#1087;&#1083;&#1072;&#1090;&#1080;\&#1092;.%202%20%200611020%20&#1052;&#1041;\22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47;&#1074;&#1110;&#1090;%20&#1085;&#1072;%20&#1096;&#1082;&#1086;&#1083;&#1080;%20&#1079;&#1072;%202018%20&#1088;&#1110;&#1082;\&#1056;&#1086;&#1079;&#1096;&#1080;&#1092;&#1088;&#1086;&#1074;&#1082;&#1072;%20&#1086;&#1087;&#1083;&#1072;&#1090;&#1080;\&#1042;&#1072;&#1088;&#1090;.&#1087;&#1086;&#1082;&#1072;&#1079;&#1085;&#1080;&#1082;&#108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Ь"/>
      <sheetName val="0611020"/>
      <sheetName val="0613140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0611020 ІІ ф."/>
      <sheetName val="0613140 ІІ ф.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0611020 ІІІ ф."/>
      <sheetName val="0613140 ІІІ ф.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0611020 7 ф.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>
        <row r="7">
          <cell r="F7">
            <v>2</v>
          </cell>
        </row>
        <row r="10">
          <cell r="H10" t="str">
            <v>06</v>
          </cell>
          <cell r="I10" t="str">
            <v>Відділ освіти Глухівської районної державної адміністрації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</row>
        <row r="28">
          <cell r="F28" t="str">
            <v>О.М.Гузєєва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90">
        <row r="11">
          <cell r="A11" t="e">
            <v>#REF!</v>
          </cell>
        </row>
      </sheetData>
      <sheetData sheetId="223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24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25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27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рік"/>
    </sheetNames>
    <sheetDataSet>
      <sheetData sheetId="0">
        <row r="5">
          <cell r="F5">
            <v>1318710.3055999998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 рік"/>
    </sheetNames>
    <sheetDataSet>
      <sheetData sheetId="0">
        <row r="5">
          <cell r="G5">
            <v>299034.61000000004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</sheetNames>
    <sheetDataSet>
      <sheetData sheetId="0">
        <row r="6">
          <cell r="L6">
            <v>45720.849899999994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т.пок. газу"/>
      <sheetName val="варт. показники без Есмані, Бан"/>
      <sheetName val="варт.показники ел.енерг"/>
    </sheetNames>
    <sheetDataSet>
      <sheetData sheetId="1">
        <row r="15">
          <cell r="Z15">
            <v>21278.880286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3">
      <selection activeCell="D58" sqref="D58"/>
    </sheetView>
  </sheetViews>
  <sheetFormatPr defaultColWidth="9.140625" defaultRowHeight="12.75"/>
  <cols>
    <col min="1" max="1" width="66.00390625" style="88" customWidth="1"/>
    <col min="2" max="2" width="5.28125" style="88" customWidth="1"/>
    <col min="3" max="3" width="4.421875" style="88" customWidth="1"/>
    <col min="4" max="4" width="11.7109375" style="88" customWidth="1"/>
    <col min="5" max="5" width="11.8515625" style="88" customWidth="1"/>
    <col min="6" max="6" width="9.8515625" style="88" customWidth="1"/>
    <col min="7" max="7" width="12.57421875" style="88" customWidth="1"/>
    <col min="8" max="8" width="11.57421875" style="88" customWidth="1"/>
    <col min="9" max="9" width="12.28125" style="88" hidden="1" customWidth="1"/>
    <col min="10" max="10" width="11.421875" style="88" customWidth="1"/>
    <col min="11" max="13" width="9.140625" style="88" customWidth="1"/>
    <col min="14" max="14" width="10.140625" style="88" customWidth="1"/>
    <col min="15" max="16384" width="9.140625" style="88" customWidth="1"/>
  </cols>
  <sheetData>
    <row r="1" spans="7:11" s="1" customFormat="1" ht="15" customHeight="1">
      <c r="G1" s="190" t="s">
        <v>0</v>
      </c>
      <c r="H1" s="190"/>
      <c r="I1" s="190"/>
      <c r="J1" s="190"/>
      <c r="K1" s="2"/>
    </row>
    <row r="2" spans="7:11" s="1" customFormat="1" ht="36.75" customHeight="1">
      <c r="G2" s="190"/>
      <c r="H2" s="190"/>
      <c r="I2" s="190"/>
      <c r="J2" s="190"/>
      <c r="K2" s="2"/>
    </row>
    <row r="3" spans="7:11" s="1" customFormat="1" ht="0.75" customHeight="1">
      <c r="G3" s="190"/>
      <c r="H3" s="190"/>
      <c r="I3" s="190"/>
      <c r="J3" s="190"/>
      <c r="K3" s="2"/>
    </row>
    <row r="4" spans="1:14" s="1" customFormat="1" ht="15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3"/>
      <c r="L4" s="3"/>
      <c r="M4" s="3"/>
      <c r="N4" s="3"/>
    </row>
    <row r="5" spans="1:14" s="1" customFormat="1" ht="15">
      <c r="A5" s="192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92"/>
      <c r="C5" s="192"/>
      <c r="D5" s="192"/>
      <c r="E5" s="192"/>
      <c r="F5" s="192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5">
      <c r="A6" s="191" t="s">
        <v>105</v>
      </c>
      <c r="B6" s="191"/>
      <c r="C6" s="191"/>
      <c r="D6" s="191"/>
      <c r="E6" s="191"/>
      <c r="F6" s="191"/>
      <c r="G6" s="191"/>
      <c r="H6" s="191"/>
      <c r="I6" s="191"/>
      <c r="J6" s="191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3</v>
      </c>
      <c r="B9" s="193" t="s">
        <v>160</v>
      </c>
      <c r="C9" s="193"/>
      <c r="D9" s="193"/>
      <c r="E9" s="193"/>
      <c r="F9" s="193"/>
      <c r="G9" s="193"/>
      <c r="H9" s="9" t="s">
        <v>4</v>
      </c>
      <c r="J9" s="181" t="s">
        <v>159</v>
      </c>
      <c r="K9" s="11"/>
      <c r="L9" s="12"/>
    </row>
    <row r="10" spans="1:12" s="5" customFormat="1" ht="11.25" customHeight="1">
      <c r="A10" s="13" t="s">
        <v>5</v>
      </c>
      <c r="B10" s="194" t="s">
        <v>157</v>
      </c>
      <c r="C10" s="194"/>
      <c r="D10" s="194"/>
      <c r="E10" s="194"/>
      <c r="F10" s="194"/>
      <c r="G10" s="194"/>
      <c r="H10" s="5" t="s">
        <v>6</v>
      </c>
      <c r="J10" s="182">
        <v>5921581003</v>
      </c>
      <c r="K10" s="11"/>
      <c r="L10" s="13"/>
    </row>
    <row r="11" spans="1:12" s="5" customFormat="1" ht="11.25" customHeight="1">
      <c r="A11" s="15" t="s">
        <v>7</v>
      </c>
      <c r="B11" s="195" t="s">
        <v>158</v>
      </c>
      <c r="C11" s="195"/>
      <c r="D11" s="195"/>
      <c r="E11" s="195"/>
      <c r="F11" s="195"/>
      <c r="G11" s="195"/>
      <c r="H11" s="5" t="s">
        <v>8</v>
      </c>
      <c r="J11" s="182">
        <v>430</v>
      </c>
      <c r="K11" s="11"/>
      <c r="L11" s="13"/>
    </row>
    <row r="12" spans="1:12" s="5" customFormat="1" ht="12" customHeight="1">
      <c r="A12" s="196" t="s">
        <v>9</v>
      </c>
      <c r="B12" s="196"/>
      <c r="C12" s="196"/>
      <c r="D12" s="17">
        <f>'[1]ЗАПОЛНИТЬ'!H9</f>
        <v>0</v>
      </c>
      <c r="E12" s="197">
        <f>IF(D12&gt;0,VLOOKUP(D12,'[1]ДовидникКВК(ГОС)'!A:B,2,FALSE),"")</f>
      </c>
      <c r="F12" s="197"/>
      <c r="G12" s="197"/>
      <c r="H12" s="197"/>
      <c r="K12" s="18"/>
      <c r="L12" s="12"/>
    </row>
    <row r="13" spans="1:12" s="5" customFormat="1" ht="11.25">
      <c r="A13" s="196" t="s">
        <v>10</v>
      </c>
      <c r="B13" s="196"/>
      <c r="C13" s="196"/>
      <c r="D13" s="19"/>
      <c r="E13" s="198">
        <f>IF(D13&gt;0,VLOOKUP(D13,'[1]ДовидникКПК'!B:C,2,FALSE),"")</f>
      </c>
      <c r="F13" s="198"/>
      <c r="G13" s="198"/>
      <c r="H13" s="198"/>
      <c r="I13" s="198"/>
      <c r="J13" s="198"/>
      <c r="K13" s="11"/>
      <c r="L13" s="12"/>
    </row>
    <row r="14" spans="1:12" s="5" customFormat="1" ht="11.25">
      <c r="A14" s="196" t="s">
        <v>11</v>
      </c>
      <c r="B14" s="196"/>
      <c r="C14" s="196"/>
      <c r="D14" s="20" t="str">
        <f>'[1]ЗАПОЛНИТЬ'!H10</f>
        <v>06</v>
      </c>
      <c r="E14" s="199" t="str">
        <f>'[1]ЗАПОЛНИТЬ'!I10</f>
        <v>Відділ освіти Глухівської районної державної адміністрації</v>
      </c>
      <c r="F14" s="199"/>
      <c r="G14" s="199"/>
      <c r="H14" s="199"/>
      <c r="I14" s="199"/>
      <c r="J14" s="199"/>
      <c r="K14" s="11"/>
      <c r="L14" s="12"/>
    </row>
    <row r="15" spans="1:12" s="5" customFormat="1" ht="33.75" customHeight="1">
      <c r="A15" s="196" t="s">
        <v>12</v>
      </c>
      <c r="B15" s="196"/>
      <c r="C15" s="196"/>
      <c r="D15" s="21" t="s">
        <v>13</v>
      </c>
      <c r="E15" s="200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200"/>
      <c r="G15" s="200"/>
      <c r="H15" s="200"/>
      <c r="I15" s="200"/>
      <c r="J15" s="200"/>
      <c r="K15" s="11"/>
      <c r="L15" s="12"/>
    </row>
    <row r="16" s="5" customFormat="1" ht="11.25">
      <c r="A16" s="22" t="s">
        <v>14</v>
      </c>
    </row>
    <row r="17" s="5" customFormat="1" ht="11.25">
      <c r="A17" s="22" t="s">
        <v>15</v>
      </c>
    </row>
    <row r="18" spans="1:12" s="5" customFormat="1" ht="3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1:10" s="5" customFormat="1" ht="11.25" customHeight="1">
      <c r="A19" s="202" t="s">
        <v>16</v>
      </c>
      <c r="B19" s="203" t="s">
        <v>17</v>
      </c>
      <c r="C19" s="202" t="s">
        <v>18</v>
      </c>
      <c r="D19" s="203" t="s">
        <v>19</v>
      </c>
      <c r="E19" s="203" t="s">
        <v>20</v>
      </c>
      <c r="F19" s="204" t="s">
        <v>21</v>
      </c>
      <c r="G19" s="204" t="s">
        <v>22</v>
      </c>
      <c r="H19" s="204" t="s">
        <v>23</v>
      </c>
      <c r="I19" s="204" t="s">
        <v>24</v>
      </c>
      <c r="J19" s="203" t="s">
        <v>25</v>
      </c>
    </row>
    <row r="20" spans="1:10" s="5" customFormat="1" ht="11.25">
      <c r="A20" s="202"/>
      <c r="B20" s="203"/>
      <c r="C20" s="202"/>
      <c r="D20" s="203"/>
      <c r="E20" s="203"/>
      <c r="F20" s="204"/>
      <c r="G20" s="204"/>
      <c r="H20" s="204"/>
      <c r="I20" s="204"/>
      <c r="J20" s="203"/>
    </row>
    <row r="21" spans="1:10" s="5" customFormat="1" ht="11.25">
      <c r="A21" s="202"/>
      <c r="B21" s="203"/>
      <c r="C21" s="202"/>
      <c r="D21" s="203"/>
      <c r="E21" s="203"/>
      <c r="F21" s="204"/>
      <c r="G21" s="204"/>
      <c r="H21" s="204"/>
      <c r="I21" s="204"/>
      <c r="J21" s="203"/>
    </row>
    <row r="22" spans="1:10" s="5" customFormat="1" ht="11.2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9</v>
      </c>
    </row>
    <row r="23" spans="1:10" s="5" customFormat="1" ht="11.25">
      <c r="A23" s="26" t="s">
        <v>26</v>
      </c>
      <c r="B23" s="26" t="s">
        <v>27</v>
      </c>
      <c r="C23" s="27" t="s">
        <v>28</v>
      </c>
      <c r="D23" s="28">
        <f>D24+D59+D79+D84+D87</f>
        <v>2026954.335786</v>
      </c>
      <c r="E23" s="28">
        <f>E26+E29+E32+E33+E37+E45+E46+E86+E54</f>
        <v>2026954.3357860001</v>
      </c>
      <c r="F23" s="28">
        <f>F24+F59+F79+F84+F87</f>
        <v>0</v>
      </c>
      <c r="G23" s="28">
        <f>G24+G59+G79+G84+G87</f>
        <v>2017674.7199999997</v>
      </c>
      <c r="H23" s="28">
        <f>H24+H59+H79+H84+H87</f>
        <v>2017674.7199999997</v>
      </c>
      <c r="I23" s="28">
        <f>I24+I59+I79+I84+I87</f>
        <v>0</v>
      </c>
      <c r="J23" s="28">
        <f>F23+G23-H23</f>
        <v>0</v>
      </c>
    </row>
    <row r="24" spans="1:10" s="5" customFormat="1" ht="21.75">
      <c r="A24" s="23" t="s">
        <v>29</v>
      </c>
      <c r="B24" s="26">
        <v>2000</v>
      </c>
      <c r="C24" s="27" t="s">
        <v>30</v>
      </c>
      <c r="D24" s="28">
        <f aca="true" t="shared" si="0" ref="D24:I24">D25+D30+D47+D50+D54+D58</f>
        <v>2026954.335786</v>
      </c>
      <c r="E24" s="28">
        <v>0</v>
      </c>
      <c r="F24" s="28">
        <f t="shared" si="0"/>
        <v>0</v>
      </c>
      <c r="G24" s="28">
        <f t="shared" si="0"/>
        <v>2017674.7199999997</v>
      </c>
      <c r="H24" s="28">
        <f t="shared" si="0"/>
        <v>2017674.7199999997</v>
      </c>
      <c r="I24" s="28">
        <f t="shared" si="0"/>
        <v>0</v>
      </c>
      <c r="J24" s="28">
        <f aca="true" t="shared" si="1" ref="J24:J87">F24+G24-H24</f>
        <v>0</v>
      </c>
    </row>
    <row r="25" spans="1:10" s="5" customFormat="1" ht="11.25">
      <c r="A25" s="29" t="s">
        <v>31</v>
      </c>
      <c r="B25" s="26">
        <v>2100</v>
      </c>
      <c r="C25" s="27" t="s">
        <v>32</v>
      </c>
      <c r="D25" s="28">
        <f>D26+D29</f>
        <v>1617744.9156</v>
      </c>
      <c r="E25" s="28">
        <v>0</v>
      </c>
      <c r="F25" s="28">
        <f>F26+F29</f>
        <v>0</v>
      </c>
      <c r="G25" s="28">
        <f>G26+G29</f>
        <v>1609718.0499999998</v>
      </c>
      <c r="H25" s="28">
        <f>H26+H29</f>
        <v>1609718.0499999998</v>
      </c>
      <c r="I25" s="28">
        <f>I26+I29</f>
        <v>0</v>
      </c>
      <c r="J25" s="28">
        <f t="shared" si="1"/>
        <v>0</v>
      </c>
    </row>
    <row r="26" spans="1:10" s="5" customFormat="1" ht="11.25">
      <c r="A26" s="30" t="s">
        <v>33</v>
      </c>
      <c r="B26" s="31">
        <v>2110</v>
      </c>
      <c r="C26" s="32" t="s">
        <v>34</v>
      </c>
      <c r="D26" s="33">
        <f aca="true" t="shared" si="2" ref="D26:I26">SUM(D27:D28)</f>
        <v>1318710.3055999998</v>
      </c>
      <c r="E26" s="34">
        <f>D27</f>
        <v>1318710.3055999998</v>
      </c>
      <c r="F26" s="33">
        <f t="shared" si="2"/>
        <v>0</v>
      </c>
      <c r="G26" s="33">
        <f t="shared" si="2"/>
        <v>1314614.9</v>
      </c>
      <c r="H26" s="33">
        <f t="shared" si="2"/>
        <v>1314614.9</v>
      </c>
      <c r="I26" s="33">
        <f t="shared" si="2"/>
        <v>0</v>
      </c>
      <c r="J26" s="35">
        <f t="shared" si="1"/>
        <v>0</v>
      </c>
    </row>
    <row r="27" spans="1:10" s="5" customFormat="1" ht="11.25">
      <c r="A27" s="36" t="s">
        <v>35</v>
      </c>
      <c r="B27" s="23">
        <v>2111</v>
      </c>
      <c r="C27" s="37" t="s">
        <v>36</v>
      </c>
      <c r="D27" s="38">
        <f>'[2]2018 рік'!$F$5</f>
        <v>1318710.3055999998</v>
      </c>
      <c r="E27" s="39">
        <v>0</v>
      </c>
      <c r="F27" s="38">
        <v>0</v>
      </c>
      <c r="G27" s="38">
        <v>1314614.9</v>
      </c>
      <c r="H27" s="38">
        <f>G27</f>
        <v>1314614.9</v>
      </c>
      <c r="I27" s="38">
        <v>0</v>
      </c>
      <c r="J27" s="40">
        <f t="shared" si="1"/>
        <v>0</v>
      </c>
    </row>
    <row r="28" spans="1:10" s="5" customFormat="1" ht="11.25">
      <c r="A28" s="36" t="s">
        <v>37</v>
      </c>
      <c r="B28" s="23">
        <v>2112</v>
      </c>
      <c r="C28" s="37" t="s">
        <v>38</v>
      </c>
      <c r="D28" s="38"/>
      <c r="E28" s="39">
        <v>0</v>
      </c>
      <c r="F28" s="38">
        <v>0</v>
      </c>
      <c r="G28" s="38">
        <v>0</v>
      </c>
      <c r="H28" s="38">
        <v>0</v>
      </c>
      <c r="I28" s="38">
        <v>0</v>
      </c>
      <c r="J28" s="40">
        <f t="shared" si="1"/>
        <v>0</v>
      </c>
    </row>
    <row r="29" spans="1:10" s="5" customFormat="1" ht="11.25">
      <c r="A29" s="41" t="s">
        <v>39</v>
      </c>
      <c r="B29" s="31">
        <v>2120</v>
      </c>
      <c r="C29" s="32" t="s">
        <v>40</v>
      </c>
      <c r="D29" s="34">
        <f>'[3]2018 рік'!$G$5</f>
        <v>299034.61000000004</v>
      </c>
      <c r="E29" s="34">
        <f>D29</f>
        <v>299034.61000000004</v>
      </c>
      <c r="F29" s="34">
        <v>0</v>
      </c>
      <c r="G29" s="34">
        <v>295103.15</v>
      </c>
      <c r="H29" s="34">
        <f>G29</f>
        <v>295103.15</v>
      </c>
      <c r="I29" s="34">
        <v>0</v>
      </c>
      <c r="J29" s="35">
        <f t="shared" si="1"/>
        <v>0</v>
      </c>
    </row>
    <row r="30" spans="1:10" s="5" customFormat="1" ht="11.25" customHeight="1">
      <c r="A30" s="42" t="s">
        <v>41</v>
      </c>
      <c r="B30" s="26">
        <v>2200</v>
      </c>
      <c r="C30" s="27" t="s">
        <v>42</v>
      </c>
      <c r="D30" s="43">
        <f>SUM(D31:D37)+D44</f>
        <v>408486.00018599996</v>
      </c>
      <c r="E30" s="43">
        <v>0</v>
      </c>
      <c r="F30" s="43">
        <f>SUM(F31:F37)+F44</f>
        <v>0</v>
      </c>
      <c r="G30" s="43">
        <f>SUM(G31:G37)+G44</f>
        <v>407233.49</v>
      </c>
      <c r="H30" s="43">
        <f>SUM(H31:H37)+H44</f>
        <v>407233.49</v>
      </c>
      <c r="I30" s="43">
        <f>SUM(I31:I37)+I44</f>
        <v>0</v>
      </c>
      <c r="J30" s="28">
        <f t="shared" si="1"/>
        <v>0</v>
      </c>
    </row>
    <row r="31" spans="1:10" s="5" customFormat="1" ht="12" customHeight="1">
      <c r="A31" s="30" t="s">
        <v>43</v>
      </c>
      <c r="B31" s="31">
        <v>2210</v>
      </c>
      <c r="C31" s="32" t="s">
        <v>44</v>
      </c>
      <c r="D31" s="34">
        <f>G31+15.32</f>
        <v>242024.34</v>
      </c>
      <c r="E31" s="33">
        <v>0</v>
      </c>
      <c r="F31" s="34">
        <v>0</v>
      </c>
      <c r="G31" s="34">
        <v>242009.02</v>
      </c>
      <c r="H31" s="34">
        <f>G31</f>
        <v>242009.02</v>
      </c>
      <c r="I31" s="34">
        <v>0</v>
      </c>
      <c r="J31" s="35">
        <f t="shared" si="1"/>
        <v>0</v>
      </c>
    </row>
    <row r="32" spans="1:10" s="5" customFormat="1" ht="11.25">
      <c r="A32" s="30" t="s">
        <v>45</v>
      </c>
      <c r="B32" s="31">
        <v>2220</v>
      </c>
      <c r="C32" s="31">
        <v>100</v>
      </c>
      <c r="D32" s="34">
        <f>G32+0.06</f>
        <v>214.73</v>
      </c>
      <c r="E32" s="34">
        <f>D32</f>
        <v>214.73</v>
      </c>
      <c r="F32" s="34">
        <v>0</v>
      </c>
      <c r="G32" s="34">
        <v>214.67</v>
      </c>
      <c r="H32" s="34">
        <f>G32</f>
        <v>214.67</v>
      </c>
      <c r="I32" s="34">
        <v>0</v>
      </c>
      <c r="J32" s="35">
        <f t="shared" si="1"/>
        <v>0</v>
      </c>
    </row>
    <row r="33" spans="1:10" s="5" customFormat="1" ht="11.25">
      <c r="A33" s="30" t="s">
        <v>46</v>
      </c>
      <c r="B33" s="31">
        <v>2230</v>
      </c>
      <c r="C33" s="31">
        <v>110</v>
      </c>
      <c r="D33" s="34">
        <f>'[4]2018'!$L$6</f>
        <v>45720.849899999994</v>
      </c>
      <c r="E33" s="34">
        <f>D33</f>
        <v>45720.849899999994</v>
      </c>
      <c r="F33" s="34">
        <v>0</v>
      </c>
      <c r="G33" s="34">
        <v>44749.77</v>
      </c>
      <c r="H33" s="34">
        <f>G33</f>
        <v>44749.77</v>
      </c>
      <c r="I33" s="34">
        <v>0</v>
      </c>
      <c r="J33" s="35">
        <f t="shared" si="1"/>
        <v>0</v>
      </c>
    </row>
    <row r="34" spans="1:10" s="5" customFormat="1" ht="11.25">
      <c r="A34" s="30" t="s">
        <v>47</v>
      </c>
      <c r="B34" s="31">
        <v>2240</v>
      </c>
      <c r="C34" s="31">
        <v>120</v>
      </c>
      <c r="D34" s="34">
        <f>G34+42.69</f>
        <v>14556.730000000001</v>
      </c>
      <c r="E34" s="33">
        <v>0</v>
      </c>
      <c r="F34" s="34">
        <v>0</v>
      </c>
      <c r="G34" s="34">
        <v>14514.04</v>
      </c>
      <c r="H34" s="34">
        <f>G34</f>
        <v>14514.04</v>
      </c>
      <c r="I34" s="34">
        <v>0</v>
      </c>
      <c r="J34" s="35">
        <f t="shared" si="1"/>
        <v>0</v>
      </c>
    </row>
    <row r="35" spans="1:10" s="5" customFormat="1" ht="11.25">
      <c r="A35" s="30" t="s">
        <v>48</v>
      </c>
      <c r="B35" s="31">
        <v>2250</v>
      </c>
      <c r="C35" s="31">
        <v>130</v>
      </c>
      <c r="D35" s="34">
        <f>G35+83.51</f>
        <v>7309.56</v>
      </c>
      <c r="E35" s="33">
        <v>0</v>
      </c>
      <c r="F35" s="34">
        <v>0</v>
      </c>
      <c r="G35" s="34">
        <v>7226.05</v>
      </c>
      <c r="H35" s="34">
        <f>G35</f>
        <v>7226.05</v>
      </c>
      <c r="I35" s="34">
        <v>0</v>
      </c>
      <c r="J35" s="35">
        <f t="shared" si="1"/>
        <v>0</v>
      </c>
    </row>
    <row r="36" spans="1:10" s="5" customFormat="1" ht="11.25">
      <c r="A36" s="41" t="s">
        <v>49</v>
      </c>
      <c r="B36" s="31">
        <v>2260</v>
      </c>
      <c r="C36" s="31">
        <v>140</v>
      </c>
      <c r="D36" s="34">
        <v>0</v>
      </c>
      <c r="E36" s="33">
        <v>0</v>
      </c>
      <c r="F36" s="34">
        <v>0</v>
      </c>
      <c r="G36" s="34">
        <v>0</v>
      </c>
      <c r="H36" s="34">
        <v>0</v>
      </c>
      <c r="I36" s="34">
        <v>0</v>
      </c>
      <c r="J36" s="35">
        <f t="shared" si="1"/>
        <v>0</v>
      </c>
    </row>
    <row r="37" spans="1:10" s="5" customFormat="1" ht="11.25">
      <c r="A37" s="41" t="s">
        <v>50</v>
      </c>
      <c r="B37" s="31">
        <v>2270</v>
      </c>
      <c r="C37" s="31">
        <v>150</v>
      </c>
      <c r="D37" s="33">
        <f>SUM(D38:D43)</f>
        <v>98659.790286</v>
      </c>
      <c r="E37" s="34">
        <f>D37</f>
        <v>98659.790286</v>
      </c>
      <c r="F37" s="33">
        <f>SUM(F38:F43)</f>
        <v>0</v>
      </c>
      <c r="G37" s="33">
        <f>SUM(G38:G43)</f>
        <v>98519.94</v>
      </c>
      <c r="H37" s="33">
        <f>SUM(H38:H43)</f>
        <v>98519.94</v>
      </c>
      <c r="I37" s="33">
        <f>SUM(I38:I43)</f>
        <v>0</v>
      </c>
      <c r="J37" s="35">
        <f>F37+G37-H37</f>
        <v>0</v>
      </c>
    </row>
    <row r="38" spans="1:10" s="5" customFormat="1" ht="11.25">
      <c r="A38" s="36" t="s">
        <v>51</v>
      </c>
      <c r="B38" s="23">
        <v>2271</v>
      </c>
      <c r="C38" s="23">
        <v>160</v>
      </c>
      <c r="D38" s="38">
        <v>0</v>
      </c>
      <c r="E38" s="39">
        <v>0</v>
      </c>
      <c r="F38" s="38">
        <v>0</v>
      </c>
      <c r="G38" s="38">
        <v>0</v>
      </c>
      <c r="H38" s="38">
        <v>0</v>
      </c>
      <c r="I38" s="38">
        <v>0</v>
      </c>
      <c r="J38" s="40">
        <f t="shared" si="1"/>
        <v>0</v>
      </c>
    </row>
    <row r="39" spans="1:10" s="5" customFormat="1" ht="11.25">
      <c r="A39" s="36" t="s">
        <v>52</v>
      </c>
      <c r="B39" s="23">
        <v>2272</v>
      </c>
      <c r="C39" s="23">
        <v>170</v>
      </c>
      <c r="D39" s="38"/>
      <c r="E39" s="39">
        <v>0</v>
      </c>
      <c r="F39" s="38">
        <v>0</v>
      </c>
      <c r="G39" s="38"/>
      <c r="H39" s="38">
        <f>G39</f>
        <v>0</v>
      </c>
      <c r="I39" s="38">
        <v>0</v>
      </c>
      <c r="J39" s="40">
        <f t="shared" si="1"/>
        <v>0</v>
      </c>
    </row>
    <row r="40" spans="1:10" s="5" customFormat="1" ht="11.25">
      <c r="A40" s="36" t="s">
        <v>53</v>
      </c>
      <c r="B40" s="23">
        <v>2273</v>
      </c>
      <c r="C40" s="23">
        <v>180</v>
      </c>
      <c r="D40" s="38">
        <f>'[5]варт. показники без Есмані, Бан'!$Z$15</f>
        <v>21278.880286</v>
      </c>
      <c r="E40" s="39">
        <v>0</v>
      </c>
      <c r="F40" s="38">
        <v>0</v>
      </c>
      <c r="G40" s="38">
        <v>21208.61</v>
      </c>
      <c r="H40" s="38">
        <f>G40</f>
        <v>21208.61</v>
      </c>
      <c r="I40" s="38">
        <v>0</v>
      </c>
      <c r="J40" s="40">
        <f t="shared" si="1"/>
        <v>0</v>
      </c>
    </row>
    <row r="41" spans="1:10" s="5" customFormat="1" ht="11.25">
      <c r="A41" s="36" t="s">
        <v>54</v>
      </c>
      <c r="B41" s="23">
        <v>2274</v>
      </c>
      <c r="C41" s="23">
        <v>190</v>
      </c>
      <c r="D41" s="38">
        <f>G41</f>
        <v>0</v>
      </c>
      <c r="E41" s="39">
        <v>0</v>
      </c>
      <c r="F41" s="38">
        <v>0</v>
      </c>
      <c r="G41" s="38"/>
      <c r="H41" s="38">
        <f>G41</f>
        <v>0</v>
      </c>
      <c r="I41" s="38">
        <v>0</v>
      </c>
      <c r="J41" s="40">
        <f t="shared" si="1"/>
        <v>0</v>
      </c>
    </row>
    <row r="42" spans="1:10" s="5" customFormat="1" ht="11.25">
      <c r="A42" s="36" t="s">
        <v>55</v>
      </c>
      <c r="B42" s="23">
        <v>2275</v>
      </c>
      <c r="C42" s="23">
        <v>200</v>
      </c>
      <c r="D42" s="38">
        <f>G42+69.58</f>
        <v>77380.91</v>
      </c>
      <c r="E42" s="39">
        <v>0</v>
      </c>
      <c r="F42" s="38">
        <v>0</v>
      </c>
      <c r="G42" s="38">
        <v>77311.33</v>
      </c>
      <c r="H42" s="38">
        <f>G42</f>
        <v>77311.33</v>
      </c>
      <c r="I42" s="38">
        <v>0</v>
      </c>
      <c r="J42" s="40">
        <f t="shared" si="1"/>
        <v>0</v>
      </c>
    </row>
    <row r="43" spans="1:10" s="5" customFormat="1" ht="11.25">
      <c r="A43" s="36" t="s">
        <v>56</v>
      </c>
      <c r="B43" s="23">
        <v>2276</v>
      </c>
      <c r="C43" s="23">
        <v>210</v>
      </c>
      <c r="D43" s="38">
        <v>0</v>
      </c>
      <c r="E43" s="39">
        <v>0</v>
      </c>
      <c r="F43" s="38">
        <v>0</v>
      </c>
      <c r="G43" s="38">
        <v>0</v>
      </c>
      <c r="H43" s="38">
        <v>0</v>
      </c>
      <c r="I43" s="38">
        <v>0</v>
      </c>
      <c r="J43" s="40">
        <f>F43+G43-H43</f>
        <v>0</v>
      </c>
    </row>
    <row r="44" spans="1:10" s="5" customFormat="1" ht="13.5" customHeight="1">
      <c r="A44" s="41" t="s">
        <v>57</v>
      </c>
      <c r="B44" s="31">
        <v>2280</v>
      </c>
      <c r="C44" s="31">
        <v>220</v>
      </c>
      <c r="D44" s="33">
        <f>SUM(D45:D46)</f>
        <v>0</v>
      </c>
      <c r="E44" s="33">
        <v>0</v>
      </c>
      <c r="F44" s="33">
        <f>SUM(F45:F46)</f>
        <v>0</v>
      </c>
      <c r="G44" s="33">
        <f>SUM(G45:G46)</f>
        <v>0</v>
      </c>
      <c r="H44" s="33">
        <f>SUM(H45:H46)</f>
        <v>0</v>
      </c>
      <c r="I44" s="33">
        <f>SUM(I45:I46)</f>
        <v>0</v>
      </c>
      <c r="J44" s="35">
        <f t="shared" si="1"/>
        <v>0</v>
      </c>
    </row>
    <row r="45" spans="1:10" s="5" customFormat="1" ht="12.75" customHeight="1">
      <c r="A45" s="44" t="s">
        <v>58</v>
      </c>
      <c r="B45" s="23">
        <v>2281</v>
      </c>
      <c r="C45" s="23">
        <v>230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40">
        <f t="shared" si="1"/>
        <v>0</v>
      </c>
    </row>
    <row r="46" spans="1:10" s="5" customFormat="1" ht="12.75" customHeight="1">
      <c r="A46" s="45" t="s">
        <v>59</v>
      </c>
      <c r="B46" s="23">
        <v>2282</v>
      </c>
      <c r="C46" s="23">
        <v>240</v>
      </c>
      <c r="D46" s="38"/>
      <c r="E46" s="38"/>
      <c r="F46" s="38">
        <v>0</v>
      </c>
      <c r="G46" s="38"/>
      <c r="H46" s="38">
        <f>G46</f>
        <v>0</v>
      </c>
      <c r="I46" s="38">
        <v>0</v>
      </c>
      <c r="J46" s="40">
        <f t="shared" si="1"/>
        <v>0</v>
      </c>
    </row>
    <row r="47" spans="1:10" s="5" customFormat="1" ht="11.25">
      <c r="A47" s="29" t="s">
        <v>60</v>
      </c>
      <c r="B47" s="26">
        <v>2400</v>
      </c>
      <c r="C47" s="26">
        <v>250</v>
      </c>
      <c r="D47" s="43">
        <f aca="true" t="shared" si="3" ref="D47:I47">SUM(D48:D49)</f>
        <v>0</v>
      </c>
      <c r="E47" s="43">
        <f t="shared" si="3"/>
        <v>0</v>
      </c>
      <c r="F47" s="43">
        <f t="shared" si="3"/>
        <v>0</v>
      </c>
      <c r="G47" s="43">
        <f t="shared" si="3"/>
        <v>0</v>
      </c>
      <c r="H47" s="43">
        <f t="shared" si="3"/>
        <v>0</v>
      </c>
      <c r="I47" s="43">
        <f t="shared" si="3"/>
        <v>0</v>
      </c>
      <c r="J47" s="28">
        <f t="shared" si="1"/>
        <v>0</v>
      </c>
    </row>
    <row r="48" spans="1:10" s="5" customFormat="1" ht="11.25">
      <c r="A48" s="46" t="s">
        <v>61</v>
      </c>
      <c r="B48" s="31">
        <v>2410</v>
      </c>
      <c r="C48" s="31">
        <v>260</v>
      </c>
      <c r="D48" s="34">
        <v>0</v>
      </c>
      <c r="E48" s="33">
        <v>0</v>
      </c>
      <c r="F48" s="34">
        <v>0</v>
      </c>
      <c r="G48" s="34">
        <v>0</v>
      </c>
      <c r="H48" s="34">
        <v>0</v>
      </c>
      <c r="I48" s="34">
        <v>0</v>
      </c>
      <c r="J48" s="35">
        <f t="shared" si="1"/>
        <v>0</v>
      </c>
    </row>
    <row r="49" spans="1:10" s="5" customFormat="1" ht="11.25">
      <c r="A49" s="46" t="s">
        <v>62</v>
      </c>
      <c r="B49" s="31">
        <v>2420</v>
      </c>
      <c r="C49" s="31">
        <v>270</v>
      </c>
      <c r="D49" s="34">
        <v>0</v>
      </c>
      <c r="E49" s="33">
        <v>0</v>
      </c>
      <c r="F49" s="34">
        <v>0</v>
      </c>
      <c r="G49" s="34">
        <v>0</v>
      </c>
      <c r="H49" s="34">
        <v>0</v>
      </c>
      <c r="I49" s="34">
        <v>0</v>
      </c>
      <c r="J49" s="35">
        <f t="shared" si="1"/>
        <v>0</v>
      </c>
    </row>
    <row r="50" spans="1:10" s="5" customFormat="1" ht="12" customHeight="1">
      <c r="A50" s="47" t="s">
        <v>63</v>
      </c>
      <c r="B50" s="26">
        <v>2600</v>
      </c>
      <c r="C50" s="26">
        <v>280</v>
      </c>
      <c r="D50" s="43">
        <f aca="true" t="shared" si="4" ref="D50:I50">SUM(D51:D53)</f>
        <v>0</v>
      </c>
      <c r="E50" s="43">
        <f t="shared" si="4"/>
        <v>0</v>
      </c>
      <c r="F50" s="43">
        <f t="shared" si="4"/>
        <v>0</v>
      </c>
      <c r="G50" s="43">
        <f t="shared" si="4"/>
        <v>0</v>
      </c>
      <c r="H50" s="43">
        <f t="shared" si="4"/>
        <v>0</v>
      </c>
      <c r="I50" s="43">
        <f t="shared" si="4"/>
        <v>0</v>
      </c>
      <c r="J50" s="28">
        <f t="shared" si="1"/>
        <v>0</v>
      </c>
    </row>
    <row r="51" spans="1:10" s="5" customFormat="1" ht="11.25">
      <c r="A51" s="41" t="s">
        <v>64</v>
      </c>
      <c r="B51" s="31">
        <v>2610</v>
      </c>
      <c r="C51" s="31">
        <v>290</v>
      </c>
      <c r="D51" s="48">
        <v>0</v>
      </c>
      <c r="E51" s="49">
        <v>0</v>
      </c>
      <c r="F51" s="48">
        <v>0</v>
      </c>
      <c r="G51" s="48">
        <v>0</v>
      </c>
      <c r="H51" s="48">
        <v>0</v>
      </c>
      <c r="I51" s="48">
        <v>0</v>
      </c>
      <c r="J51" s="35">
        <f t="shared" si="1"/>
        <v>0</v>
      </c>
    </row>
    <row r="52" spans="1:10" s="5" customFormat="1" ht="11.25">
      <c r="A52" s="41" t="s">
        <v>65</v>
      </c>
      <c r="B52" s="31">
        <v>2620</v>
      </c>
      <c r="C52" s="31">
        <v>300</v>
      </c>
      <c r="D52" s="48">
        <v>0</v>
      </c>
      <c r="E52" s="49">
        <v>0</v>
      </c>
      <c r="F52" s="48">
        <v>0</v>
      </c>
      <c r="G52" s="48">
        <v>0</v>
      </c>
      <c r="H52" s="48">
        <v>0</v>
      </c>
      <c r="I52" s="48">
        <v>0</v>
      </c>
      <c r="J52" s="35">
        <f t="shared" si="1"/>
        <v>0</v>
      </c>
    </row>
    <row r="53" spans="1:10" s="5" customFormat="1" ht="11.25">
      <c r="A53" s="46" t="s">
        <v>66</v>
      </c>
      <c r="B53" s="31">
        <v>2630</v>
      </c>
      <c r="C53" s="31">
        <v>310</v>
      </c>
      <c r="D53" s="48">
        <v>0</v>
      </c>
      <c r="E53" s="49">
        <v>0</v>
      </c>
      <c r="F53" s="48">
        <v>0</v>
      </c>
      <c r="G53" s="48">
        <v>0</v>
      </c>
      <c r="H53" s="48">
        <v>0</v>
      </c>
      <c r="I53" s="48">
        <v>0</v>
      </c>
      <c r="J53" s="35">
        <f t="shared" si="1"/>
        <v>0</v>
      </c>
    </row>
    <row r="54" spans="1:10" s="5" customFormat="1" ht="11.25">
      <c r="A54" s="42" t="s">
        <v>67</v>
      </c>
      <c r="B54" s="26">
        <v>2700</v>
      </c>
      <c r="C54" s="26">
        <v>320</v>
      </c>
      <c r="D54" s="50">
        <f aca="true" t="shared" si="5" ref="D54:I54">SUM(D55:D57)</f>
        <v>0</v>
      </c>
      <c r="E54" s="51"/>
      <c r="F54" s="50">
        <f t="shared" si="5"/>
        <v>0</v>
      </c>
      <c r="G54" s="50">
        <f t="shared" si="5"/>
        <v>0</v>
      </c>
      <c r="H54" s="50">
        <f t="shared" si="5"/>
        <v>0</v>
      </c>
      <c r="I54" s="50">
        <f t="shared" si="5"/>
        <v>0</v>
      </c>
      <c r="J54" s="28">
        <f t="shared" si="1"/>
        <v>0</v>
      </c>
    </row>
    <row r="55" spans="1:10" s="5" customFormat="1" ht="12.75" customHeight="1">
      <c r="A55" s="41" t="s">
        <v>68</v>
      </c>
      <c r="B55" s="31">
        <v>2710</v>
      </c>
      <c r="C55" s="31">
        <v>330</v>
      </c>
      <c r="D55" s="48">
        <v>0</v>
      </c>
      <c r="E55" s="49">
        <v>0</v>
      </c>
      <c r="F55" s="48">
        <v>0</v>
      </c>
      <c r="G55" s="48">
        <v>0</v>
      </c>
      <c r="H55" s="48">
        <v>0</v>
      </c>
      <c r="I55" s="48">
        <v>0</v>
      </c>
      <c r="J55" s="35">
        <f t="shared" si="1"/>
        <v>0</v>
      </c>
    </row>
    <row r="56" spans="1:10" s="5" customFormat="1" ht="11.25">
      <c r="A56" s="41" t="s">
        <v>69</v>
      </c>
      <c r="B56" s="31">
        <v>2720</v>
      </c>
      <c r="C56" s="31">
        <v>340</v>
      </c>
      <c r="D56" s="48">
        <v>0</v>
      </c>
      <c r="E56" s="49">
        <v>0</v>
      </c>
      <c r="F56" s="48">
        <v>0</v>
      </c>
      <c r="G56" s="48">
        <v>0</v>
      </c>
      <c r="H56" s="48">
        <v>0</v>
      </c>
      <c r="I56" s="48">
        <v>0</v>
      </c>
      <c r="J56" s="35">
        <f t="shared" si="1"/>
        <v>0</v>
      </c>
    </row>
    <row r="57" spans="1:10" s="5" customFormat="1" ht="11.25">
      <c r="A57" s="41" t="s">
        <v>70</v>
      </c>
      <c r="B57" s="31">
        <v>2730</v>
      </c>
      <c r="C57" s="31">
        <v>350</v>
      </c>
      <c r="D57" s="48"/>
      <c r="E57" s="49">
        <v>0</v>
      </c>
      <c r="F57" s="48">
        <v>0</v>
      </c>
      <c r="G57" s="48"/>
      <c r="H57" s="48">
        <f>G57</f>
        <v>0</v>
      </c>
      <c r="I57" s="48">
        <v>0</v>
      </c>
      <c r="J57" s="35">
        <f t="shared" si="1"/>
        <v>0</v>
      </c>
    </row>
    <row r="58" spans="1:10" s="5" customFormat="1" ht="11.25">
      <c r="A58" s="42" t="s">
        <v>71</v>
      </c>
      <c r="B58" s="26">
        <v>2800</v>
      </c>
      <c r="C58" s="26">
        <v>360</v>
      </c>
      <c r="D58" s="51">
        <f>G58+0.24</f>
        <v>723.42</v>
      </c>
      <c r="E58" s="50"/>
      <c r="F58" s="51">
        <v>0</v>
      </c>
      <c r="G58" s="51">
        <v>723.18</v>
      </c>
      <c r="H58" s="51">
        <f>G58</f>
        <v>723.18</v>
      </c>
      <c r="I58" s="51">
        <v>0</v>
      </c>
      <c r="J58" s="28">
        <f t="shared" si="1"/>
        <v>0</v>
      </c>
    </row>
    <row r="59" spans="1:10" s="5" customFormat="1" ht="11.25">
      <c r="A59" s="26" t="s">
        <v>72</v>
      </c>
      <c r="B59" s="26">
        <v>3000</v>
      </c>
      <c r="C59" s="26">
        <v>370</v>
      </c>
      <c r="D59" s="50">
        <f aca="true" t="shared" si="6" ref="D59:I59">D60+D74</f>
        <v>0</v>
      </c>
      <c r="E59" s="50">
        <f t="shared" si="6"/>
        <v>0</v>
      </c>
      <c r="F59" s="50">
        <f t="shared" si="6"/>
        <v>0</v>
      </c>
      <c r="G59" s="50">
        <f t="shared" si="6"/>
        <v>0</v>
      </c>
      <c r="H59" s="50">
        <f t="shared" si="6"/>
        <v>0</v>
      </c>
      <c r="I59" s="50">
        <f t="shared" si="6"/>
        <v>0</v>
      </c>
      <c r="J59" s="28">
        <f t="shared" si="1"/>
        <v>0</v>
      </c>
    </row>
    <row r="60" spans="1:10" s="5" customFormat="1" ht="11.25">
      <c r="A60" s="29" t="s">
        <v>73</v>
      </c>
      <c r="B60" s="26">
        <v>3100</v>
      </c>
      <c r="C60" s="26">
        <v>380</v>
      </c>
      <c r="D60" s="50">
        <f aca="true" t="shared" si="7" ref="D60:I60">D61+D62+D65+D68+D72+D73</f>
        <v>0</v>
      </c>
      <c r="E60" s="50">
        <f t="shared" si="7"/>
        <v>0</v>
      </c>
      <c r="F60" s="50">
        <f t="shared" si="7"/>
        <v>0</v>
      </c>
      <c r="G60" s="50">
        <f t="shared" si="7"/>
        <v>0</v>
      </c>
      <c r="H60" s="50">
        <f t="shared" si="7"/>
        <v>0</v>
      </c>
      <c r="I60" s="50">
        <f t="shared" si="7"/>
        <v>0</v>
      </c>
      <c r="J60" s="28">
        <f t="shared" si="1"/>
        <v>0</v>
      </c>
    </row>
    <row r="61" spans="1:10" s="5" customFormat="1" ht="11.25">
      <c r="A61" s="41" t="s">
        <v>74</v>
      </c>
      <c r="B61" s="31">
        <v>3110</v>
      </c>
      <c r="C61" s="31">
        <v>390</v>
      </c>
      <c r="D61" s="48">
        <v>0</v>
      </c>
      <c r="E61" s="49">
        <v>0</v>
      </c>
      <c r="F61" s="48">
        <v>0</v>
      </c>
      <c r="G61" s="48">
        <v>0</v>
      </c>
      <c r="H61" s="48">
        <v>0</v>
      </c>
      <c r="I61" s="48">
        <v>0</v>
      </c>
      <c r="J61" s="35">
        <f t="shared" si="1"/>
        <v>0</v>
      </c>
    </row>
    <row r="62" spans="1:10" s="5" customFormat="1" ht="11.25">
      <c r="A62" s="46" t="s">
        <v>75</v>
      </c>
      <c r="B62" s="31">
        <v>3120</v>
      </c>
      <c r="C62" s="31">
        <v>400</v>
      </c>
      <c r="D62" s="52">
        <f aca="true" t="shared" si="8" ref="D62:I62">SUM(D63:D64)</f>
        <v>0</v>
      </c>
      <c r="E62" s="52">
        <f t="shared" si="8"/>
        <v>0</v>
      </c>
      <c r="F62" s="52">
        <f t="shared" si="8"/>
        <v>0</v>
      </c>
      <c r="G62" s="52">
        <f t="shared" si="8"/>
        <v>0</v>
      </c>
      <c r="H62" s="52">
        <f t="shared" si="8"/>
        <v>0</v>
      </c>
      <c r="I62" s="52">
        <f t="shared" si="8"/>
        <v>0</v>
      </c>
      <c r="J62" s="35">
        <f t="shared" si="1"/>
        <v>0</v>
      </c>
    </row>
    <row r="63" spans="1:10" s="5" customFormat="1" ht="11.25">
      <c r="A63" s="36" t="s">
        <v>76</v>
      </c>
      <c r="B63" s="23">
        <v>3121</v>
      </c>
      <c r="C63" s="23">
        <v>410</v>
      </c>
      <c r="D63" s="53">
        <v>0</v>
      </c>
      <c r="E63" s="54">
        <v>0</v>
      </c>
      <c r="F63" s="53">
        <v>0</v>
      </c>
      <c r="G63" s="53">
        <v>0</v>
      </c>
      <c r="H63" s="53">
        <v>0</v>
      </c>
      <c r="I63" s="53">
        <v>0</v>
      </c>
      <c r="J63" s="40">
        <f t="shared" si="1"/>
        <v>0</v>
      </c>
    </row>
    <row r="64" spans="1:10" s="5" customFormat="1" ht="11.25">
      <c r="A64" s="36" t="s">
        <v>77</v>
      </c>
      <c r="B64" s="23">
        <v>3122</v>
      </c>
      <c r="C64" s="23">
        <v>420</v>
      </c>
      <c r="D64" s="53">
        <v>0</v>
      </c>
      <c r="E64" s="54">
        <v>0</v>
      </c>
      <c r="F64" s="53">
        <v>0</v>
      </c>
      <c r="G64" s="53">
        <v>0</v>
      </c>
      <c r="H64" s="53">
        <v>0</v>
      </c>
      <c r="I64" s="53">
        <v>0</v>
      </c>
      <c r="J64" s="40">
        <f t="shared" si="1"/>
        <v>0</v>
      </c>
    </row>
    <row r="65" spans="1:10" s="5" customFormat="1" ht="11.25">
      <c r="A65" s="30" t="s">
        <v>78</v>
      </c>
      <c r="B65" s="31">
        <v>3130</v>
      </c>
      <c r="C65" s="31">
        <v>430</v>
      </c>
      <c r="D65" s="49">
        <f aca="true" t="shared" si="9" ref="D65:I65">SUM(D66:D67)</f>
        <v>0</v>
      </c>
      <c r="E65" s="49">
        <f t="shared" si="9"/>
        <v>0</v>
      </c>
      <c r="F65" s="49">
        <f t="shared" si="9"/>
        <v>0</v>
      </c>
      <c r="G65" s="49">
        <f t="shared" si="9"/>
        <v>0</v>
      </c>
      <c r="H65" s="49">
        <f t="shared" si="9"/>
        <v>0</v>
      </c>
      <c r="I65" s="49">
        <f t="shared" si="9"/>
        <v>0</v>
      </c>
      <c r="J65" s="55">
        <f t="shared" si="1"/>
        <v>0</v>
      </c>
    </row>
    <row r="66" spans="1:10" s="5" customFormat="1" ht="11.25">
      <c r="A66" s="36" t="s">
        <v>79</v>
      </c>
      <c r="B66" s="23">
        <v>3131</v>
      </c>
      <c r="C66" s="23">
        <v>440</v>
      </c>
      <c r="D66" s="53">
        <v>0</v>
      </c>
      <c r="E66" s="54">
        <v>0</v>
      </c>
      <c r="F66" s="53">
        <v>0</v>
      </c>
      <c r="G66" s="53">
        <v>0</v>
      </c>
      <c r="H66" s="53">
        <v>0</v>
      </c>
      <c r="I66" s="53">
        <v>0</v>
      </c>
      <c r="J66" s="40">
        <f t="shared" si="1"/>
        <v>0</v>
      </c>
    </row>
    <row r="67" spans="1:10" s="5" customFormat="1" ht="11.25">
      <c r="A67" s="36" t="s">
        <v>80</v>
      </c>
      <c r="B67" s="23">
        <v>3132</v>
      </c>
      <c r="C67" s="23">
        <v>450</v>
      </c>
      <c r="D67" s="53">
        <v>0</v>
      </c>
      <c r="E67" s="54">
        <v>0</v>
      </c>
      <c r="F67" s="53">
        <v>0</v>
      </c>
      <c r="G67" s="53">
        <v>0</v>
      </c>
      <c r="H67" s="53">
        <v>0</v>
      </c>
      <c r="I67" s="53">
        <v>0</v>
      </c>
      <c r="J67" s="40">
        <f t="shared" si="1"/>
        <v>0</v>
      </c>
    </row>
    <row r="68" spans="1:10" s="5" customFormat="1" ht="11.25">
      <c r="A68" s="30" t="s">
        <v>81</v>
      </c>
      <c r="B68" s="31">
        <v>3140</v>
      </c>
      <c r="C68" s="31">
        <v>460</v>
      </c>
      <c r="D68" s="49">
        <f aca="true" t="shared" si="10" ref="D68:I68">SUM(D69:D71)</f>
        <v>0</v>
      </c>
      <c r="E68" s="49">
        <f t="shared" si="10"/>
        <v>0</v>
      </c>
      <c r="F68" s="49">
        <f t="shared" si="10"/>
        <v>0</v>
      </c>
      <c r="G68" s="49">
        <f t="shared" si="10"/>
        <v>0</v>
      </c>
      <c r="H68" s="49">
        <f t="shared" si="10"/>
        <v>0</v>
      </c>
      <c r="I68" s="49">
        <f t="shared" si="10"/>
        <v>0</v>
      </c>
      <c r="J68" s="55">
        <f t="shared" si="1"/>
        <v>0</v>
      </c>
    </row>
    <row r="69" spans="1:10" s="5" customFormat="1" ht="12">
      <c r="A69" s="56" t="s">
        <v>82</v>
      </c>
      <c r="B69" s="23">
        <v>3141</v>
      </c>
      <c r="C69" s="23">
        <v>470</v>
      </c>
      <c r="D69" s="53">
        <v>0</v>
      </c>
      <c r="E69" s="54">
        <v>0</v>
      </c>
      <c r="F69" s="53">
        <v>0</v>
      </c>
      <c r="G69" s="53">
        <v>0</v>
      </c>
      <c r="H69" s="53">
        <v>0</v>
      </c>
      <c r="I69" s="53">
        <v>0</v>
      </c>
      <c r="J69" s="40">
        <f t="shared" si="1"/>
        <v>0</v>
      </c>
    </row>
    <row r="70" spans="1:10" s="5" customFormat="1" ht="12">
      <c r="A70" s="56" t="s">
        <v>83</v>
      </c>
      <c r="B70" s="23">
        <v>3142</v>
      </c>
      <c r="C70" s="23">
        <v>480</v>
      </c>
      <c r="D70" s="53">
        <v>0</v>
      </c>
      <c r="E70" s="54">
        <v>0</v>
      </c>
      <c r="F70" s="53">
        <v>0</v>
      </c>
      <c r="G70" s="53">
        <v>0</v>
      </c>
      <c r="H70" s="53">
        <v>0</v>
      </c>
      <c r="I70" s="53">
        <v>0</v>
      </c>
      <c r="J70" s="40">
        <f t="shared" si="1"/>
        <v>0</v>
      </c>
    </row>
    <row r="71" spans="1:10" s="5" customFormat="1" ht="12">
      <c r="A71" s="56" t="s">
        <v>84</v>
      </c>
      <c r="B71" s="23">
        <v>3143</v>
      </c>
      <c r="C71" s="23">
        <v>490</v>
      </c>
      <c r="D71" s="53">
        <v>0</v>
      </c>
      <c r="E71" s="54">
        <v>0</v>
      </c>
      <c r="F71" s="53">
        <v>0</v>
      </c>
      <c r="G71" s="53">
        <v>0</v>
      </c>
      <c r="H71" s="53">
        <v>0</v>
      </c>
      <c r="I71" s="53">
        <v>0</v>
      </c>
      <c r="J71" s="40">
        <f t="shared" si="1"/>
        <v>0</v>
      </c>
    </row>
    <row r="72" spans="1:10" s="5" customFormat="1" ht="11.25">
      <c r="A72" s="30" t="s">
        <v>85</v>
      </c>
      <c r="B72" s="31">
        <v>3150</v>
      </c>
      <c r="C72" s="31">
        <v>500</v>
      </c>
      <c r="D72" s="48">
        <v>0</v>
      </c>
      <c r="E72" s="49">
        <v>0</v>
      </c>
      <c r="F72" s="48">
        <v>0</v>
      </c>
      <c r="G72" s="48">
        <v>0</v>
      </c>
      <c r="H72" s="48">
        <v>0</v>
      </c>
      <c r="I72" s="48">
        <v>0</v>
      </c>
      <c r="J72" s="55">
        <f t="shared" si="1"/>
        <v>0</v>
      </c>
    </row>
    <row r="73" spans="1:10" s="5" customFormat="1" ht="11.25">
      <c r="A73" s="30" t="s">
        <v>86</v>
      </c>
      <c r="B73" s="31">
        <v>3160</v>
      </c>
      <c r="C73" s="31">
        <v>510</v>
      </c>
      <c r="D73" s="48">
        <v>0</v>
      </c>
      <c r="E73" s="49">
        <v>0</v>
      </c>
      <c r="F73" s="48">
        <v>0</v>
      </c>
      <c r="G73" s="48">
        <v>0</v>
      </c>
      <c r="H73" s="48">
        <v>0</v>
      </c>
      <c r="I73" s="48">
        <v>0</v>
      </c>
      <c r="J73" s="55">
        <f t="shared" si="1"/>
        <v>0</v>
      </c>
    </row>
    <row r="74" spans="1:10" s="5" customFormat="1" ht="11.25">
      <c r="A74" s="29" t="s">
        <v>87</v>
      </c>
      <c r="B74" s="26">
        <v>3200</v>
      </c>
      <c r="C74" s="26">
        <v>520</v>
      </c>
      <c r="D74" s="50">
        <f aca="true" t="shared" si="11" ref="D74:I74">SUM(D75:D78)</f>
        <v>0</v>
      </c>
      <c r="E74" s="50">
        <f t="shared" si="11"/>
        <v>0</v>
      </c>
      <c r="F74" s="50">
        <f t="shared" si="11"/>
        <v>0</v>
      </c>
      <c r="G74" s="50">
        <f t="shared" si="11"/>
        <v>0</v>
      </c>
      <c r="H74" s="50">
        <f t="shared" si="11"/>
        <v>0</v>
      </c>
      <c r="I74" s="50">
        <f t="shared" si="11"/>
        <v>0</v>
      </c>
      <c r="J74" s="28">
        <f t="shared" si="1"/>
        <v>0</v>
      </c>
    </row>
    <row r="75" spans="1:10" s="5" customFormat="1" ht="11.25">
      <c r="A75" s="41" t="s">
        <v>88</v>
      </c>
      <c r="B75" s="31">
        <v>3210</v>
      </c>
      <c r="C75" s="31">
        <v>530</v>
      </c>
      <c r="D75" s="57">
        <v>0</v>
      </c>
      <c r="E75" s="58">
        <v>0</v>
      </c>
      <c r="F75" s="57">
        <v>0</v>
      </c>
      <c r="G75" s="57">
        <v>0</v>
      </c>
      <c r="H75" s="57">
        <v>0</v>
      </c>
      <c r="I75" s="57">
        <v>0</v>
      </c>
      <c r="J75" s="55">
        <f t="shared" si="1"/>
        <v>0</v>
      </c>
    </row>
    <row r="76" spans="1:10" s="5" customFormat="1" ht="11.25">
      <c r="A76" s="41" t="s">
        <v>89</v>
      </c>
      <c r="B76" s="31">
        <v>3220</v>
      </c>
      <c r="C76" s="31">
        <v>540</v>
      </c>
      <c r="D76" s="57">
        <v>0</v>
      </c>
      <c r="E76" s="58">
        <v>0</v>
      </c>
      <c r="F76" s="57">
        <v>0</v>
      </c>
      <c r="G76" s="57">
        <v>0</v>
      </c>
      <c r="H76" s="57">
        <v>0</v>
      </c>
      <c r="I76" s="57">
        <v>0</v>
      </c>
      <c r="J76" s="55">
        <f t="shared" si="1"/>
        <v>0</v>
      </c>
    </row>
    <row r="77" spans="1:10" s="5" customFormat="1" ht="11.25">
      <c r="A77" s="30" t="s">
        <v>90</v>
      </c>
      <c r="B77" s="31">
        <v>3230</v>
      </c>
      <c r="C77" s="31">
        <v>550</v>
      </c>
      <c r="D77" s="57">
        <v>0</v>
      </c>
      <c r="E77" s="58">
        <v>0</v>
      </c>
      <c r="F77" s="57">
        <v>0</v>
      </c>
      <c r="G77" s="57">
        <v>0</v>
      </c>
      <c r="H77" s="57">
        <v>0</v>
      </c>
      <c r="I77" s="57">
        <v>0</v>
      </c>
      <c r="J77" s="55">
        <f t="shared" si="1"/>
        <v>0</v>
      </c>
    </row>
    <row r="78" spans="1:10" s="5" customFormat="1" ht="11.25">
      <c r="A78" s="41" t="s">
        <v>91</v>
      </c>
      <c r="B78" s="31">
        <v>3240</v>
      </c>
      <c r="C78" s="31">
        <v>560</v>
      </c>
      <c r="D78" s="48">
        <v>0</v>
      </c>
      <c r="E78" s="49">
        <v>0</v>
      </c>
      <c r="F78" s="48">
        <v>0</v>
      </c>
      <c r="G78" s="48">
        <v>0</v>
      </c>
      <c r="H78" s="48">
        <v>0</v>
      </c>
      <c r="I78" s="48">
        <v>0</v>
      </c>
      <c r="J78" s="55">
        <f t="shared" si="1"/>
        <v>0</v>
      </c>
    </row>
    <row r="79" spans="1:10" s="5" customFormat="1" ht="11.25">
      <c r="A79" s="26" t="s">
        <v>92</v>
      </c>
      <c r="B79" s="26">
        <v>4100</v>
      </c>
      <c r="C79" s="26">
        <v>570</v>
      </c>
      <c r="D79" s="58">
        <f aca="true" t="shared" si="12" ref="D79:I79">SUM(D80)</f>
        <v>0</v>
      </c>
      <c r="E79" s="58">
        <f t="shared" si="12"/>
        <v>0</v>
      </c>
      <c r="F79" s="58">
        <f t="shared" si="12"/>
        <v>0</v>
      </c>
      <c r="G79" s="58">
        <f t="shared" si="12"/>
        <v>0</v>
      </c>
      <c r="H79" s="58">
        <f t="shared" si="12"/>
        <v>0</v>
      </c>
      <c r="I79" s="58">
        <f t="shared" si="12"/>
        <v>0</v>
      </c>
      <c r="J79" s="28">
        <f t="shared" si="1"/>
        <v>0</v>
      </c>
    </row>
    <row r="80" spans="1:10" s="5" customFormat="1" ht="11.25">
      <c r="A80" s="30" t="s">
        <v>93</v>
      </c>
      <c r="B80" s="31">
        <v>4110</v>
      </c>
      <c r="C80" s="31">
        <v>580</v>
      </c>
      <c r="D80" s="49">
        <f aca="true" t="shared" si="13" ref="D80:I80">SUM(D81:D83)</f>
        <v>0</v>
      </c>
      <c r="E80" s="49">
        <f t="shared" si="13"/>
        <v>0</v>
      </c>
      <c r="F80" s="49">
        <f t="shared" si="13"/>
        <v>0</v>
      </c>
      <c r="G80" s="49">
        <f t="shared" si="13"/>
        <v>0</v>
      </c>
      <c r="H80" s="49">
        <f t="shared" si="13"/>
        <v>0</v>
      </c>
      <c r="I80" s="49">
        <f t="shared" si="13"/>
        <v>0</v>
      </c>
      <c r="J80" s="55">
        <f t="shared" si="1"/>
        <v>0</v>
      </c>
    </row>
    <row r="81" spans="1:10" s="5" customFormat="1" ht="11.25">
      <c r="A81" s="36" t="s">
        <v>94</v>
      </c>
      <c r="B81" s="23">
        <v>4111</v>
      </c>
      <c r="C81" s="23">
        <v>590</v>
      </c>
      <c r="D81" s="48">
        <v>0</v>
      </c>
      <c r="E81" s="49">
        <v>0</v>
      </c>
      <c r="F81" s="48">
        <v>0</v>
      </c>
      <c r="G81" s="48">
        <v>0</v>
      </c>
      <c r="H81" s="48">
        <v>0</v>
      </c>
      <c r="I81" s="48">
        <v>0</v>
      </c>
      <c r="J81" s="40">
        <f t="shared" si="1"/>
        <v>0</v>
      </c>
    </row>
    <row r="82" spans="1:10" s="5" customFormat="1" ht="12.75" customHeight="1">
      <c r="A82" s="36" t="s">
        <v>95</v>
      </c>
      <c r="B82" s="23">
        <v>4112</v>
      </c>
      <c r="C82" s="23">
        <v>600</v>
      </c>
      <c r="D82" s="48">
        <v>0</v>
      </c>
      <c r="E82" s="49">
        <v>0</v>
      </c>
      <c r="F82" s="48">
        <v>0</v>
      </c>
      <c r="G82" s="48">
        <v>0</v>
      </c>
      <c r="H82" s="48">
        <v>0</v>
      </c>
      <c r="I82" s="48">
        <v>0</v>
      </c>
      <c r="J82" s="40">
        <f t="shared" si="1"/>
        <v>0</v>
      </c>
    </row>
    <row r="83" spans="1:10" s="5" customFormat="1" ht="12.75">
      <c r="A83" s="59" t="s">
        <v>96</v>
      </c>
      <c r="B83" s="23">
        <v>4113</v>
      </c>
      <c r="C83" s="23">
        <v>610</v>
      </c>
      <c r="D83" s="53">
        <v>0</v>
      </c>
      <c r="E83" s="54">
        <v>0</v>
      </c>
      <c r="F83" s="53">
        <v>0</v>
      </c>
      <c r="G83" s="53">
        <v>0</v>
      </c>
      <c r="H83" s="53">
        <v>0</v>
      </c>
      <c r="I83" s="53">
        <v>0</v>
      </c>
      <c r="J83" s="40">
        <f t="shared" si="1"/>
        <v>0</v>
      </c>
    </row>
    <row r="84" spans="1:10" s="5" customFormat="1" ht="11.25">
      <c r="A84" s="26" t="s">
        <v>97</v>
      </c>
      <c r="B84" s="26">
        <v>4200</v>
      </c>
      <c r="C84" s="26">
        <v>620</v>
      </c>
      <c r="D84" s="50">
        <f aca="true" t="shared" si="14" ref="D84:I84">D85</f>
        <v>0</v>
      </c>
      <c r="E84" s="50">
        <f t="shared" si="14"/>
        <v>0</v>
      </c>
      <c r="F84" s="50">
        <f t="shared" si="14"/>
        <v>0</v>
      </c>
      <c r="G84" s="50">
        <f t="shared" si="14"/>
        <v>0</v>
      </c>
      <c r="H84" s="50">
        <f t="shared" si="14"/>
        <v>0</v>
      </c>
      <c r="I84" s="50">
        <f t="shared" si="14"/>
        <v>0</v>
      </c>
      <c r="J84" s="28">
        <f t="shared" si="1"/>
        <v>0</v>
      </c>
    </row>
    <row r="85" spans="1:10" s="5" customFormat="1" ht="11.25">
      <c r="A85" s="30" t="s">
        <v>98</v>
      </c>
      <c r="B85" s="31">
        <v>4210</v>
      </c>
      <c r="C85" s="31">
        <v>630</v>
      </c>
      <c r="D85" s="48">
        <v>0</v>
      </c>
      <c r="E85" s="49">
        <v>0</v>
      </c>
      <c r="F85" s="48">
        <v>0</v>
      </c>
      <c r="G85" s="48">
        <v>0</v>
      </c>
      <c r="H85" s="48">
        <v>0</v>
      </c>
      <c r="I85" s="48">
        <v>0</v>
      </c>
      <c r="J85" s="55">
        <f t="shared" si="1"/>
        <v>0</v>
      </c>
    </row>
    <row r="86" spans="1:10" s="5" customFormat="1" ht="11.25">
      <c r="A86" s="36" t="s">
        <v>99</v>
      </c>
      <c r="B86" s="23">
        <v>5000</v>
      </c>
      <c r="C86" s="23">
        <v>640</v>
      </c>
      <c r="D86" s="53" t="s">
        <v>100</v>
      </c>
      <c r="E86" s="53">
        <f>D31+D34+D35+D58</f>
        <v>264614.05</v>
      </c>
      <c r="F86" s="60" t="s">
        <v>100</v>
      </c>
      <c r="G86" s="60" t="s">
        <v>100</v>
      </c>
      <c r="H86" s="60" t="s">
        <v>100</v>
      </c>
      <c r="I86" s="60" t="s">
        <v>100</v>
      </c>
      <c r="J86" s="40" t="s">
        <v>100</v>
      </c>
    </row>
    <row r="87" spans="1:10" s="5" customFormat="1" ht="11.25">
      <c r="A87" s="36" t="s">
        <v>101</v>
      </c>
      <c r="B87" s="23">
        <v>9000</v>
      </c>
      <c r="C87" s="23">
        <v>650</v>
      </c>
      <c r="D87" s="53">
        <v>0</v>
      </c>
      <c r="E87" s="54">
        <v>0</v>
      </c>
      <c r="F87" s="53">
        <v>0</v>
      </c>
      <c r="G87" s="53">
        <v>0</v>
      </c>
      <c r="H87" s="53">
        <v>0</v>
      </c>
      <c r="I87" s="53">
        <v>0</v>
      </c>
      <c r="J87" s="40">
        <f t="shared" si="1"/>
        <v>0</v>
      </c>
    </row>
    <row r="88" spans="1:10" s="5" customFormat="1" ht="11.25" hidden="1">
      <c r="A88" s="61"/>
      <c r="B88" s="62"/>
      <c r="C88" s="62">
        <v>650</v>
      </c>
      <c r="D88" s="63"/>
      <c r="E88" s="64"/>
      <c r="F88" s="63"/>
      <c r="G88" s="63"/>
      <c r="H88" s="63"/>
      <c r="I88" s="63"/>
      <c r="J88" s="65"/>
    </row>
    <row r="89" spans="1:10" s="5" customFormat="1" ht="11.25" hidden="1">
      <c r="A89" s="36"/>
      <c r="B89" s="66"/>
      <c r="C89" s="66"/>
      <c r="D89" s="67"/>
      <c r="E89" s="68"/>
      <c r="F89" s="67"/>
      <c r="G89" s="67"/>
      <c r="H89" s="67"/>
      <c r="I89" s="67"/>
      <c r="J89" s="69"/>
    </row>
    <row r="90" spans="1:10" s="5" customFormat="1" ht="11.25" hidden="1">
      <c r="A90" s="36"/>
      <c r="B90" s="66"/>
      <c r="C90" s="66"/>
      <c r="D90" s="67"/>
      <c r="E90" s="68"/>
      <c r="F90" s="67"/>
      <c r="G90" s="67"/>
      <c r="H90" s="67"/>
      <c r="I90" s="67"/>
      <c r="J90" s="69"/>
    </row>
    <row r="91" spans="1:10" s="5" customFormat="1" ht="12.75" hidden="1">
      <c r="A91" s="70"/>
      <c r="B91" s="66"/>
      <c r="C91" s="66"/>
      <c r="D91" s="67"/>
      <c r="E91" s="71"/>
      <c r="F91" s="67"/>
      <c r="G91" s="67"/>
      <c r="H91" s="67"/>
      <c r="I91" s="67"/>
      <c r="J91" s="69"/>
    </row>
    <row r="92" spans="1:10" s="5" customFormat="1" ht="11.25" hidden="1">
      <c r="A92" s="30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36"/>
      <c r="B93" s="66"/>
      <c r="C93" s="66"/>
      <c r="D93" s="67"/>
      <c r="E93" s="68"/>
      <c r="F93" s="67"/>
      <c r="G93" s="67"/>
      <c r="H93" s="67"/>
      <c r="I93" s="67"/>
      <c r="J93" s="69"/>
    </row>
    <row r="94" spans="1:10" s="5" customFormat="1" ht="11.25" hidden="1">
      <c r="A94" s="36"/>
      <c r="B94" s="66"/>
      <c r="C94" s="66"/>
      <c r="D94" s="67"/>
      <c r="E94" s="68"/>
      <c r="F94" s="67"/>
      <c r="G94" s="67"/>
      <c r="H94" s="67"/>
      <c r="I94" s="67"/>
      <c r="J94" s="69"/>
    </row>
    <row r="95" spans="1:10" s="5" customFormat="1" ht="11.25" hidden="1">
      <c r="A95" s="36"/>
      <c r="B95" s="66"/>
      <c r="C95" s="66"/>
      <c r="D95" s="67"/>
      <c r="E95" s="68"/>
      <c r="F95" s="67"/>
      <c r="G95" s="67"/>
      <c r="H95" s="67"/>
      <c r="I95" s="67"/>
      <c r="J95" s="69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30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30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6"/>
      <c r="D99" s="68"/>
      <c r="E99" s="85"/>
      <c r="F99" s="86"/>
      <c r="G99" s="86"/>
      <c r="H99" s="86"/>
      <c r="I99" s="86"/>
      <c r="J99" s="87"/>
    </row>
    <row r="100" spans="1:5" ht="14.25" customHeight="1">
      <c r="A100" s="9" t="s">
        <v>102</v>
      </c>
      <c r="D100" s="89"/>
      <c r="E100" s="89"/>
    </row>
    <row r="101" spans="1:9" s="1" customFormat="1" ht="12.75" customHeight="1">
      <c r="A101" s="90" t="str">
        <f>'[1]ЗАПОЛНИТЬ'!F30</f>
        <v>Керівник </v>
      </c>
      <c r="C101" s="90"/>
      <c r="D101" s="205"/>
      <c r="E101" s="205"/>
      <c r="F101" s="90"/>
      <c r="G101" s="206" t="s">
        <v>161</v>
      </c>
      <c r="H101" s="206"/>
      <c r="I101" s="206"/>
    </row>
    <row r="102" spans="2:8" s="1" customFormat="1" ht="12.75" customHeight="1">
      <c r="B102" s="90"/>
      <c r="C102" s="90"/>
      <c r="D102" s="207" t="s">
        <v>103</v>
      </c>
      <c r="E102" s="207"/>
      <c r="F102" s="90"/>
      <c r="G102" s="208" t="s">
        <v>104</v>
      </c>
      <c r="H102" s="208"/>
    </row>
    <row r="103" spans="1:9" s="1" customFormat="1" ht="12" customHeight="1">
      <c r="A103" s="90" t="str">
        <f>'[1]ЗАПОЛНИТЬ'!F31</f>
        <v>Головний бухгалтер</v>
      </c>
      <c r="C103" s="90"/>
      <c r="D103" s="209"/>
      <c r="E103" s="209"/>
      <c r="F103" s="90"/>
      <c r="G103" s="206" t="str">
        <f>'[1]ЗАПОЛНИТЬ'!F28</f>
        <v>О.М.Гузєєва</v>
      </c>
      <c r="H103" s="206"/>
      <c r="I103" s="206"/>
    </row>
    <row r="104" spans="1:9" s="1" customFormat="1" ht="12" customHeight="1">
      <c r="A104" s="94"/>
      <c r="C104" s="90"/>
      <c r="D104" s="207" t="s">
        <v>103</v>
      </c>
      <c r="E104" s="207"/>
      <c r="G104" s="208" t="s">
        <v>104</v>
      </c>
      <c r="H104" s="208"/>
      <c r="I104" s="95"/>
    </row>
    <row r="105" s="1" customFormat="1" ht="15">
      <c r="A105" s="5"/>
    </row>
    <row r="107" ht="12.75">
      <c r="A107" s="96"/>
    </row>
  </sheetData>
  <mergeCells count="34">
    <mergeCell ref="D104:E104"/>
    <mergeCell ref="G104:H104"/>
    <mergeCell ref="D102:E102"/>
    <mergeCell ref="G102:H102"/>
    <mergeCell ref="D103:E103"/>
    <mergeCell ref="G103:I103"/>
    <mergeCell ref="H19:H21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A13:C13"/>
    <mergeCell ref="E13:J13"/>
    <mergeCell ref="A14:C14"/>
    <mergeCell ref="E14:J14"/>
    <mergeCell ref="B9:G9"/>
    <mergeCell ref="B10:G10"/>
    <mergeCell ref="B11:G11"/>
    <mergeCell ref="A12:C12"/>
    <mergeCell ref="E12:H12"/>
    <mergeCell ref="G1:J3"/>
    <mergeCell ref="A4:J4"/>
    <mergeCell ref="A5:F5"/>
    <mergeCell ref="A6:J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9">
      <selection activeCell="D32" sqref="D32:H33"/>
    </sheetView>
  </sheetViews>
  <sheetFormatPr defaultColWidth="9.140625" defaultRowHeight="12.75"/>
  <cols>
    <col min="1" max="1" width="66.00390625" style="88" customWidth="1"/>
    <col min="2" max="2" width="5.28125" style="88" customWidth="1"/>
    <col min="3" max="3" width="4.421875" style="88" customWidth="1"/>
    <col min="4" max="4" width="10.57421875" style="88" customWidth="1"/>
    <col min="5" max="5" width="11.8515625" style="88" customWidth="1"/>
    <col min="6" max="6" width="9.8515625" style="88" customWidth="1"/>
    <col min="7" max="7" width="12.57421875" style="88" customWidth="1"/>
    <col min="8" max="8" width="11.57421875" style="88" customWidth="1"/>
    <col min="9" max="9" width="12.28125" style="88" hidden="1" customWidth="1"/>
    <col min="10" max="10" width="11.421875" style="88" customWidth="1"/>
    <col min="11" max="13" width="9.140625" style="88" customWidth="1"/>
    <col min="14" max="14" width="10.140625" style="88" customWidth="1"/>
    <col min="15" max="16384" width="9.140625" style="88" customWidth="1"/>
  </cols>
  <sheetData>
    <row r="1" spans="7:11" s="1" customFormat="1" ht="15" customHeight="1">
      <c r="G1" s="190" t="s">
        <v>0</v>
      </c>
      <c r="H1" s="190"/>
      <c r="I1" s="190"/>
      <c r="J1" s="190"/>
      <c r="K1" s="2"/>
    </row>
    <row r="2" spans="7:11" s="1" customFormat="1" ht="36.75" customHeight="1">
      <c r="G2" s="190"/>
      <c r="H2" s="190"/>
      <c r="I2" s="190"/>
      <c r="J2" s="190"/>
      <c r="K2" s="2"/>
    </row>
    <row r="3" spans="7:11" s="1" customFormat="1" ht="0.75" customHeight="1">
      <c r="G3" s="190"/>
      <c r="H3" s="190"/>
      <c r="I3" s="190"/>
      <c r="J3" s="190"/>
      <c r="K3" s="2"/>
    </row>
    <row r="4" spans="1:14" s="1" customFormat="1" ht="15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3"/>
      <c r="L4" s="3"/>
      <c r="M4" s="3"/>
      <c r="N4" s="3"/>
    </row>
    <row r="5" spans="1:14" s="1" customFormat="1" ht="15">
      <c r="A5" s="192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92"/>
      <c r="C5" s="192"/>
      <c r="D5" s="192"/>
      <c r="E5" s="192"/>
      <c r="F5" s="192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5">
      <c r="A6" s="191" t="s">
        <v>105</v>
      </c>
      <c r="B6" s="191"/>
      <c r="C6" s="191"/>
      <c r="D6" s="191"/>
      <c r="E6" s="191"/>
      <c r="F6" s="191"/>
      <c r="G6" s="191"/>
      <c r="H6" s="191"/>
      <c r="I6" s="191"/>
      <c r="J6" s="191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 customHeight="1">
      <c r="A9" s="8" t="s">
        <v>3</v>
      </c>
      <c r="B9" s="193" t="str">
        <f>'0611020 І ф.'!B9:G9</f>
        <v>Будівельнівський НВК</v>
      </c>
      <c r="C9" s="193"/>
      <c r="D9" s="193"/>
      <c r="E9" s="193"/>
      <c r="F9" s="193"/>
      <c r="G9" s="193"/>
      <c r="H9" s="9" t="s">
        <v>4</v>
      </c>
      <c r="J9" s="10" t="str">
        <f>'0611020 І ф.'!J9</f>
        <v>33141166</v>
      </c>
      <c r="K9" s="11"/>
      <c r="L9" s="12"/>
    </row>
    <row r="10" spans="1:12" s="5" customFormat="1" ht="11.25" customHeight="1">
      <c r="A10" s="13" t="s">
        <v>5</v>
      </c>
      <c r="B10" s="194" t="str">
        <f>'0611020 І ф.'!B10:G10</f>
        <v>Глухівський район</v>
      </c>
      <c r="C10" s="194"/>
      <c r="D10" s="194"/>
      <c r="E10" s="194"/>
      <c r="F10" s="194"/>
      <c r="G10" s="194"/>
      <c r="H10" s="5" t="s">
        <v>6</v>
      </c>
      <c r="J10" s="14">
        <f>'0611020 І ф.'!J10</f>
        <v>5921581003</v>
      </c>
      <c r="K10" s="11"/>
      <c r="L10" s="13"/>
    </row>
    <row r="11" spans="1:12" s="5" customFormat="1" ht="11.25" customHeight="1">
      <c r="A11" s="15" t="s">
        <v>7</v>
      </c>
      <c r="B11" s="195" t="str">
        <f>'0611020 І ф.'!B11:G11</f>
        <v>Комунальна організація (установа, заклад)</v>
      </c>
      <c r="C11" s="195"/>
      <c r="D11" s="195"/>
      <c r="E11" s="195"/>
      <c r="F11" s="195"/>
      <c r="G11" s="195"/>
      <c r="H11" s="5" t="s">
        <v>8</v>
      </c>
      <c r="J11" s="14">
        <f>'0611020 І ф.'!J11</f>
        <v>430</v>
      </c>
      <c r="K11" s="11"/>
      <c r="L11" s="13"/>
    </row>
    <row r="12" spans="1:12" s="5" customFormat="1" ht="12" customHeight="1">
      <c r="A12" s="196" t="s">
        <v>9</v>
      </c>
      <c r="B12" s="196"/>
      <c r="C12" s="196"/>
      <c r="D12" s="17">
        <f>'[1]ЗАПОЛНИТЬ'!H9</f>
        <v>0</v>
      </c>
      <c r="E12" s="197">
        <f>IF(D12&gt;0,VLOOKUP(D12,'[1]ДовидникКВК(ГОС)'!A:B,2,FALSE),"")</f>
      </c>
      <c r="F12" s="197"/>
      <c r="G12" s="197"/>
      <c r="H12" s="197"/>
      <c r="K12" s="18"/>
      <c r="L12" s="12"/>
    </row>
    <row r="13" spans="1:12" s="5" customFormat="1" ht="11.25">
      <c r="A13" s="196" t="s">
        <v>10</v>
      </c>
      <c r="B13" s="196"/>
      <c r="C13" s="196"/>
      <c r="D13" s="19"/>
      <c r="E13" s="210">
        <f>IF(D13&gt;0,VLOOKUP(D13,'[1]ДовидникКПК'!B:C,2,FALSE),"")</f>
      </c>
      <c r="F13" s="210"/>
      <c r="G13" s="210"/>
      <c r="H13" s="210"/>
      <c r="I13" s="210"/>
      <c r="J13" s="210"/>
      <c r="K13" s="11"/>
      <c r="L13" s="12"/>
    </row>
    <row r="14" spans="1:12" s="5" customFormat="1" ht="11.25">
      <c r="A14" s="196" t="s">
        <v>11</v>
      </c>
      <c r="B14" s="196"/>
      <c r="C14" s="196"/>
      <c r="D14" s="20" t="str">
        <f>'[1]ЗАПОЛНИТЬ'!H10</f>
        <v>06</v>
      </c>
      <c r="E14" s="199" t="str">
        <f>'[1]ЗАПОЛНИТЬ'!I10</f>
        <v>Відділ освіти Глухівської районної державної адміністрації</v>
      </c>
      <c r="F14" s="199"/>
      <c r="G14" s="199"/>
      <c r="H14" s="199"/>
      <c r="I14" s="199"/>
      <c r="J14" s="199"/>
      <c r="K14" s="11"/>
      <c r="L14" s="12"/>
    </row>
    <row r="15" spans="1:12" s="5" customFormat="1" ht="33.75" customHeight="1">
      <c r="A15" s="196" t="s">
        <v>12</v>
      </c>
      <c r="B15" s="196"/>
      <c r="C15" s="196"/>
      <c r="D15" s="21" t="s">
        <v>106</v>
      </c>
      <c r="E15" s="200" t="str">
        <f>VLOOKUP(RIGHT(D15,4),'[1]КПКВМБ'!A:B,2,FALSE)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F15" s="200"/>
      <c r="G15" s="200"/>
      <c r="H15" s="200"/>
      <c r="I15" s="200"/>
      <c r="J15" s="200"/>
      <c r="K15" s="11"/>
      <c r="L15" s="12"/>
    </row>
    <row r="16" s="5" customFormat="1" ht="11.25">
      <c r="A16" s="22" t="s">
        <v>14</v>
      </c>
    </row>
    <row r="17" s="5" customFormat="1" ht="11.25">
      <c r="A17" s="22" t="s">
        <v>15</v>
      </c>
    </row>
    <row r="18" spans="1:12" s="5" customFormat="1" ht="3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1:10" s="5" customFormat="1" ht="11.25" customHeight="1">
      <c r="A19" s="202" t="s">
        <v>16</v>
      </c>
      <c r="B19" s="203" t="s">
        <v>17</v>
      </c>
      <c r="C19" s="202" t="s">
        <v>18</v>
      </c>
      <c r="D19" s="203" t="s">
        <v>19</v>
      </c>
      <c r="E19" s="203" t="s">
        <v>20</v>
      </c>
      <c r="F19" s="204" t="s">
        <v>21</v>
      </c>
      <c r="G19" s="204" t="s">
        <v>22</v>
      </c>
      <c r="H19" s="204" t="s">
        <v>23</v>
      </c>
      <c r="I19" s="204" t="s">
        <v>24</v>
      </c>
      <c r="J19" s="203" t="s">
        <v>25</v>
      </c>
    </row>
    <row r="20" spans="1:10" s="5" customFormat="1" ht="11.25">
      <c r="A20" s="202"/>
      <c r="B20" s="203"/>
      <c r="C20" s="202"/>
      <c r="D20" s="203"/>
      <c r="E20" s="203"/>
      <c r="F20" s="204"/>
      <c r="G20" s="204"/>
      <c r="H20" s="204"/>
      <c r="I20" s="204"/>
      <c r="J20" s="203"/>
    </row>
    <row r="21" spans="1:10" s="5" customFormat="1" ht="11.25">
      <c r="A21" s="202"/>
      <c r="B21" s="203"/>
      <c r="C21" s="202"/>
      <c r="D21" s="203"/>
      <c r="E21" s="203"/>
      <c r="F21" s="204"/>
      <c r="G21" s="204"/>
      <c r="H21" s="204"/>
      <c r="I21" s="204"/>
      <c r="J21" s="203"/>
    </row>
    <row r="22" spans="1:10" s="5" customFormat="1" ht="11.2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9</v>
      </c>
    </row>
    <row r="23" spans="1:10" s="5" customFormat="1" ht="11.25">
      <c r="A23" s="26" t="s">
        <v>26</v>
      </c>
      <c r="B23" s="26" t="s">
        <v>27</v>
      </c>
      <c r="C23" s="27" t="s">
        <v>28</v>
      </c>
      <c r="D23" s="28">
        <f>D24+D59+D79+D84+D87</f>
        <v>5125</v>
      </c>
      <c r="E23" s="28">
        <f>E26+E29+E32+E33+E37+E45+E46+E86+E54</f>
        <v>5125</v>
      </c>
      <c r="F23" s="28">
        <f>F24+F59+F79+F84+F87</f>
        <v>0</v>
      </c>
      <c r="G23" s="28">
        <f>G24+G59+G79+G84+G87</f>
        <v>5125</v>
      </c>
      <c r="H23" s="28">
        <f>H24+H59+H79+H84+H87</f>
        <v>5125</v>
      </c>
      <c r="I23" s="28">
        <f>I24+I59+I79+I84+I87</f>
        <v>0</v>
      </c>
      <c r="J23" s="28">
        <f>F23+G23-H23</f>
        <v>0</v>
      </c>
    </row>
    <row r="24" spans="1:10" s="5" customFormat="1" ht="21.75">
      <c r="A24" s="23" t="s">
        <v>29</v>
      </c>
      <c r="B24" s="26">
        <v>2000</v>
      </c>
      <c r="C24" s="27" t="s">
        <v>30</v>
      </c>
      <c r="D24" s="28">
        <f aca="true" t="shared" si="0" ref="D24:I24">D25+D30+D47+D50+D54+D58</f>
        <v>5125</v>
      </c>
      <c r="E24" s="28">
        <v>0</v>
      </c>
      <c r="F24" s="28">
        <f t="shared" si="0"/>
        <v>0</v>
      </c>
      <c r="G24" s="28">
        <f t="shared" si="0"/>
        <v>5125</v>
      </c>
      <c r="H24" s="28">
        <f t="shared" si="0"/>
        <v>5125</v>
      </c>
      <c r="I24" s="28">
        <f t="shared" si="0"/>
        <v>0</v>
      </c>
      <c r="J24" s="28">
        <f aca="true" t="shared" si="1" ref="J24:J87">F24+G24-H24</f>
        <v>0</v>
      </c>
    </row>
    <row r="25" spans="1:10" s="5" customFormat="1" ht="11.25">
      <c r="A25" s="29" t="s">
        <v>31</v>
      </c>
      <c r="B25" s="26">
        <v>2100</v>
      </c>
      <c r="C25" s="27" t="s">
        <v>32</v>
      </c>
      <c r="D25" s="28">
        <f>D26+D29</f>
        <v>0</v>
      </c>
      <c r="E25" s="28">
        <v>0</v>
      </c>
      <c r="F25" s="28">
        <f>F26+F29</f>
        <v>0</v>
      </c>
      <c r="G25" s="28">
        <f>G26+G29</f>
        <v>0</v>
      </c>
      <c r="H25" s="28">
        <f>H26+H29</f>
        <v>0</v>
      </c>
      <c r="I25" s="28">
        <f>I26+I29</f>
        <v>0</v>
      </c>
      <c r="J25" s="28">
        <f t="shared" si="1"/>
        <v>0</v>
      </c>
    </row>
    <row r="26" spans="1:10" s="5" customFormat="1" ht="11.25">
      <c r="A26" s="30" t="s">
        <v>33</v>
      </c>
      <c r="B26" s="31">
        <v>2110</v>
      </c>
      <c r="C26" s="32" t="s">
        <v>34</v>
      </c>
      <c r="D26" s="33">
        <f aca="true" t="shared" si="2" ref="D26:I26">SUM(D27:D28)</f>
        <v>0</v>
      </c>
      <c r="E26" s="34"/>
      <c r="F26" s="33">
        <f t="shared" si="2"/>
        <v>0</v>
      </c>
      <c r="G26" s="33">
        <f t="shared" si="2"/>
        <v>0</v>
      </c>
      <c r="H26" s="33">
        <f t="shared" si="2"/>
        <v>0</v>
      </c>
      <c r="I26" s="33">
        <f t="shared" si="2"/>
        <v>0</v>
      </c>
      <c r="J26" s="35">
        <f t="shared" si="1"/>
        <v>0</v>
      </c>
    </row>
    <row r="27" spans="1:10" s="5" customFormat="1" ht="11.25">
      <c r="A27" s="36" t="s">
        <v>35</v>
      </c>
      <c r="B27" s="23">
        <v>2111</v>
      </c>
      <c r="C27" s="37" t="s">
        <v>36</v>
      </c>
      <c r="D27" s="38"/>
      <c r="E27" s="39">
        <v>0</v>
      </c>
      <c r="F27" s="38">
        <v>0</v>
      </c>
      <c r="G27" s="38"/>
      <c r="H27" s="38">
        <f>G27</f>
        <v>0</v>
      </c>
      <c r="I27" s="38">
        <v>0</v>
      </c>
      <c r="J27" s="40">
        <f t="shared" si="1"/>
        <v>0</v>
      </c>
    </row>
    <row r="28" spans="1:10" s="5" customFormat="1" ht="11.25">
      <c r="A28" s="36" t="s">
        <v>37</v>
      </c>
      <c r="B28" s="23">
        <v>2112</v>
      </c>
      <c r="C28" s="37" t="s">
        <v>38</v>
      </c>
      <c r="D28" s="38">
        <v>0</v>
      </c>
      <c r="E28" s="39">
        <v>0</v>
      </c>
      <c r="F28" s="38">
        <v>0</v>
      </c>
      <c r="G28" s="38">
        <v>0</v>
      </c>
      <c r="H28" s="38">
        <f>G28</f>
        <v>0</v>
      </c>
      <c r="I28" s="38">
        <v>0</v>
      </c>
      <c r="J28" s="40">
        <f t="shared" si="1"/>
        <v>0</v>
      </c>
    </row>
    <row r="29" spans="1:10" s="5" customFormat="1" ht="11.25">
      <c r="A29" s="41" t="s">
        <v>39</v>
      </c>
      <c r="B29" s="31">
        <v>2120</v>
      </c>
      <c r="C29" s="32" t="s">
        <v>40</v>
      </c>
      <c r="D29" s="34"/>
      <c r="E29" s="34"/>
      <c r="F29" s="34">
        <v>0</v>
      </c>
      <c r="G29" s="34"/>
      <c r="H29" s="38">
        <f>G29</f>
        <v>0</v>
      </c>
      <c r="I29" s="34">
        <v>0</v>
      </c>
      <c r="J29" s="35">
        <f t="shared" si="1"/>
        <v>0</v>
      </c>
    </row>
    <row r="30" spans="1:10" s="5" customFormat="1" ht="11.25" customHeight="1">
      <c r="A30" s="42" t="s">
        <v>41</v>
      </c>
      <c r="B30" s="26">
        <v>2200</v>
      </c>
      <c r="C30" s="27" t="s">
        <v>42</v>
      </c>
      <c r="D30" s="43">
        <f>SUM(D31:D37)+D44</f>
        <v>5125</v>
      </c>
      <c r="E30" s="43">
        <v>0</v>
      </c>
      <c r="F30" s="43">
        <f>SUM(F31:F37)+F44</f>
        <v>0</v>
      </c>
      <c r="G30" s="43">
        <f>SUM(G31:G37)+G44</f>
        <v>5125</v>
      </c>
      <c r="H30" s="43">
        <f>SUM(H31:H37)+H44</f>
        <v>5125</v>
      </c>
      <c r="I30" s="43">
        <f>SUM(I31:I37)+I44</f>
        <v>0</v>
      </c>
      <c r="J30" s="28">
        <f t="shared" si="1"/>
        <v>0</v>
      </c>
    </row>
    <row r="31" spans="1:10" s="5" customFormat="1" ht="12" customHeight="1">
      <c r="A31" s="30" t="s">
        <v>43</v>
      </c>
      <c r="B31" s="31">
        <v>2210</v>
      </c>
      <c r="C31" s="32" t="s">
        <v>44</v>
      </c>
      <c r="D31" s="34"/>
      <c r="E31" s="33">
        <v>0</v>
      </c>
      <c r="F31" s="34">
        <v>0</v>
      </c>
      <c r="G31" s="34"/>
      <c r="H31" s="34"/>
      <c r="I31" s="34">
        <v>0</v>
      </c>
      <c r="J31" s="35">
        <f t="shared" si="1"/>
        <v>0</v>
      </c>
    </row>
    <row r="32" spans="1:10" s="5" customFormat="1" ht="11.25">
      <c r="A32" s="30" t="s">
        <v>45</v>
      </c>
      <c r="B32" s="31">
        <v>2220</v>
      </c>
      <c r="C32" s="31">
        <v>100</v>
      </c>
      <c r="D32" s="34">
        <f>G32</f>
        <v>225</v>
      </c>
      <c r="E32" s="34">
        <f>D32</f>
        <v>225</v>
      </c>
      <c r="F32" s="34" t="s">
        <v>133</v>
      </c>
      <c r="G32" s="34">
        <v>225</v>
      </c>
      <c r="H32" s="48">
        <f>G32</f>
        <v>225</v>
      </c>
      <c r="I32" s="34">
        <v>0</v>
      </c>
      <c r="J32" s="183" t="s">
        <v>133</v>
      </c>
    </row>
    <row r="33" spans="1:10" s="5" customFormat="1" ht="11.25">
      <c r="A33" s="30" t="s">
        <v>46</v>
      </c>
      <c r="B33" s="31">
        <v>2230</v>
      </c>
      <c r="C33" s="31">
        <v>110</v>
      </c>
      <c r="D33" s="34">
        <f>G33</f>
        <v>4900</v>
      </c>
      <c r="E33" s="34">
        <f>D33</f>
        <v>4900</v>
      </c>
      <c r="F33" s="34" t="s">
        <v>133</v>
      </c>
      <c r="G33" s="34">
        <v>4900</v>
      </c>
      <c r="H33" s="48">
        <f>G33</f>
        <v>4900</v>
      </c>
      <c r="I33" s="34">
        <v>0</v>
      </c>
      <c r="J33" s="35">
        <v>0</v>
      </c>
    </row>
    <row r="34" spans="1:10" s="5" customFormat="1" ht="11.25">
      <c r="A34" s="30" t="s">
        <v>47</v>
      </c>
      <c r="B34" s="31">
        <v>2240</v>
      </c>
      <c r="C34" s="31">
        <v>120</v>
      </c>
      <c r="D34" s="34"/>
      <c r="E34" s="33">
        <v>0</v>
      </c>
      <c r="F34" s="34">
        <v>0</v>
      </c>
      <c r="G34" s="34"/>
      <c r="H34" s="34" t="s">
        <v>107</v>
      </c>
      <c r="I34" s="34">
        <v>0</v>
      </c>
      <c r="J34" s="35"/>
    </row>
    <row r="35" spans="1:10" s="5" customFormat="1" ht="11.25">
      <c r="A35" s="30" t="s">
        <v>48</v>
      </c>
      <c r="B35" s="31">
        <v>2250</v>
      </c>
      <c r="C35" s="31">
        <v>130</v>
      </c>
      <c r="D35" s="34">
        <v>0</v>
      </c>
      <c r="E35" s="33">
        <v>0</v>
      </c>
      <c r="F35" s="34">
        <v>0</v>
      </c>
      <c r="G35" s="34">
        <v>0</v>
      </c>
      <c r="H35" s="34">
        <v>0</v>
      </c>
      <c r="I35" s="34">
        <v>0</v>
      </c>
      <c r="J35" s="35">
        <f t="shared" si="1"/>
        <v>0</v>
      </c>
    </row>
    <row r="36" spans="1:10" s="5" customFormat="1" ht="11.25">
      <c r="A36" s="41" t="s">
        <v>49</v>
      </c>
      <c r="B36" s="31">
        <v>2260</v>
      </c>
      <c r="C36" s="31">
        <v>140</v>
      </c>
      <c r="D36" s="34">
        <v>0</v>
      </c>
      <c r="E36" s="33">
        <v>0</v>
      </c>
      <c r="F36" s="34">
        <v>0</v>
      </c>
      <c r="G36" s="34">
        <v>0</v>
      </c>
      <c r="H36" s="34">
        <v>0</v>
      </c>
      <c r="I36" s="34">
        <v>0</v>
      </c>
      <c r="J36" s="35">
        <f t="shared" si="1"/>
        <v>0</v>
      </c>
    </row>
    <row r="37" spans="1:10" s="5" customFormat="1" ht="11.25">
      <c r="A37" s="41" t="s">
        <v>50</v>
      </c>
      <c r="B37" s="31">
        <v>2270</v>
      </c>
      <c r="C37" s="31">
        <v>150</v>
      </c>
      <c r="D37" s="33">
        <f>SUM(D38:D43)</f>
        <v>0</v>
      </c>
      <c r="E37" s="34"/>
      <c r="F37" s="33">
        <f>SUM(F38:F43)</f>
        <v>0</v>
      </c>
      <c r="G37" s="33">
        <f>SUM(G38:G43)</f>
        <v>0</v>
      </c>
      <c r="H37" s="33">
        <f>SUM(H38:H43)</f>
        <v>0</v>
      </c>
      <c r="I37" s="33">
        <f>SUM(I38:I43)</f>
        <v>0</v>
      </c>
      <c r="J37" s="35">
        <f>F37+G37-H37</f>
        <v>0</v>
      </c>
    </row>
    <row r="38" spans="1:10" s="5" customFormat="1" ht="11.25">
      <c r="A38" s="36" t="s">
        <v>51</v>
      </c>
      <c r="B38" s="23">
        <v>2271</v>
      </c>
      <c r="C38" s="23">
        <v>160</v>
      </c>
      <c r="D38" s="38">
        <v>0</v>
      </c>
      <c r="E38" s="39">
        <v>0</v>
      </c>
      <c r="F38" s="38">
        <v>0</v>
      </c>
      <c r="G38" s="38">
        <v>0</v>
      </c>
      <c r="H38" s="38">
        <v>0</v>
      </c>
      <c r="I38" s="38">
        <v>0</v>
      </c>
      <c r="J38" s="40">
        <f t="shared" si="1"/>
        <v>0</v>
      </c>
    </row>
    <row r="39" spans="1:10" s="5" customFormat="1" ht="11.25">
      <c r="A39" s="36" t="s">
        <v>52</v>
      </c>
      <c r="B39" s="23">
        <v>2272</v>
      </c>
      <c r="C39" s="23">
        <v>170</v>
      </c>
      <c r="D39" s="38"/>
      <c r="E39" s="39">
        <v>0</v>
      </c>
      <c r="F39" s="38">
        <v>0</v>
      </c>
      <c r="G39" s="38"/>
      <c r="H39" s="38">
        <f>G39</f>
        <v>0</v>
      </c>
      <c r="I39" s="38">
        <v>0</v>
      </c>
      <c r="J39" s="40">
        <f t="shared" si="1"/>
        <v>0</v>
      </c>
    </row>
    <row r="40" spans="1:10" s="5" customFormat="1" ht="11.25">
      <c r="A40" s="36" t="s">
        <v>53</v>
      </c>
      <c r="B40" s="23">
        <v>2273</v>
      </c>
      <c r="C40" s="23">
        <v>180</v>
      </c>
      <c r="D40" s="38"/>
      <c r="E40" s="39">
        <v>0</v>
      </c>
      <c r="F40" s="38">
        <v>0</v>
      </c>
      <c r="G40" s="38"/>
      <c r="H40" s="38">
        <f>G40</f>
        <v>0</v>
      </c>
      <c r="I40" s="38">
        <v>0</v>
      </c>
      <c r="J40" s="40">
        <f t="shared" si="1"/>
        <v>0</v>
      </c>
    </row>
    <row r="41" spans="1:10" s="5" customFormat="1" ht="11.25">
      <c r="A41" s="36" t="s">
        <v>54</v>
      </c>
      <c r="B41" s="23">
        <v>2274</v>
      </c>
      <c r="C41" s="23">
        <v>190</v>
      </c>
      <c r="D41" s="38"/>
      <c r="E41" s="39">
        <v>0</v>
      </c>
      <c r="F41" s="38">
        <v>0</v>
      </c>
      <c r="G41" s="38"/>
      <c r="H41" s="38">
        <f>G41</f>
        <v>0</v>
      </c>
      <c r="I41" s="38">
        <v>0</v>
      </c>
      <c r="J41" s="40">
        <f t="shared" si="1"/>
        <v>0</v>
      </c>
    </row>
    <row r="42" spans="1:10" s="5" customFormat="1" ht="11.25">
      <c r="A42" s="36" t="s">
        <v>55</v>
      </c>
      <c r="B42" s="23">
        <v>2275</v>
      </c>
      <c r="C42" s="23">
        <v>200</v>
      </c>
      <c r="D42" s="38">
        <v>0</v>
      </c>
      <c r="E42" s="39">
        <v>0</v>
      </c>
      <c r="F42" s="38">
        <v>0</v>
      </c>
      <c r="G42" s="38">
        <v>0</v>
      </c>
      <c r="H42" s="38">
        <v>0</v>
      </c>
      <c r="I42" s="38">
        <v>0</v>
      </c>
      <c r="J42" s="40">
        <f t="shared" si="1"/>
        <v>0</v>
      </c>
    </row>
    <row r="43" spans="1:10" s="5" customFormat="1" ht="11.25">
      <c r="A43" s="36" t="s">
        <v>56</v>
      </c>
      <c r="B43" s="23">
        <v>2276</v>
      </c>
      <c r="C43" s="23">
        <v>210</v>
      </c>
      <c r="D43" s="38">
        <v>0</v>
      </c>
      <c r="E43" s="39">
        <v>0</v>
      </c>
      <c r="F43" s="38">
        <v>0</v>
      </c>
      <c r="G43" s="38">
        <v>0</v>
      </c>
      <c r="H43" s="38">
        <v>0</v>
      </c>
      <c r="I43" s="38">
        <v>0</v>
      </c>
      <c r="J43" s="40">
        <f>F43+G43-H43</f>
        <v>0</v>
      </c>
    </row>
    <row r="44" spans="1:10" s="5" customFormat="1" ht="13.5" customHeight="1">
      <c r="A44" s="41" t="s">
        <v>57</v>
      </c>
      <c r="B44" s="31">
        <v>2280</v>
      </c>
      <c r="C44" s="31">
        <v>220</v>
      </c>
      <c r="D44" s="33">
        <f>SUM(D45:D46)</f>
        <v>0</v>
      </c>
      <c r="E44" s="33">
        <v>0</v>
      </c>
      <c r="F44" s="33">
        <f>SUM(F45:F46)</f>
        <v>0</v>
      </c>
      <c r="G44" s="33">
        <f>SUM(G45:G46)</f>
        <v>0</v>
      </c>
      <c r="H44" s="33">
        <f>SUM(H45:H46)</f>
        <v>0</v>
      </c>
      <c r="I44" s="33">
        <f>SUM(I45:I46)</f>
        <v>0</v>
      </c>
      <c r="J44" s="35">
        <f t="shared" si="1"/>
        <v>0</v>
      </c>
    </row>
    <row r="45" spans="1:10" s="5" customFormat="1" ht="12.75" customHeight="1">
      <c r="A45" s="44" t="s">
        <v>58</v>
      </c>
      <c r="B45" s="23">
        <v>2281</v>
      </c>
      <c r="C45" s="23">
        <v>230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40">
        <f t="shared" si="1"/>
        <v>0</v>
      </c>
    </row>
    <row r="46" spans="1:10" s="5" customFormat="1" ht="12.75" customHeight="1">
      <c r="A46" s="45" t="s">
        <v>59</v>
      </c>
      <c r="B46" s="23">
        <v>2282</v>
      </c>
      <c r="C46" s="23">
        <v>240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40">
        <f t="shared" si="1"/>
        <v>0</v>
      </c>
    </row>
    <row r="47" spans="1:10" s="5" customFormat="1" ht="11.25">
      <c r="A47" s="29" t="s">
        <v>60</v>
      </c>
      <c r="B47" s="26">
        <v>2400</v>
      </c>
      <c r="C47" s="26">
        <v>250</v>
      </c>
      <c r="D47" s="43">
        <f aca="true" t="shared" si="3" ref="D47:I47">SUM(D48:D49)</f>
        <v>0</v>
      </c>
      <c r="E47" s="43">
        <f t="shared" si="3"/>
        <v>0</v>
      </c>
      <c r="F47" s="43">
        <f t="shared" si="3"/>
        <v>0</v>
      </c>
      <c r="G47" s="43">
        <f t="shared" si="3"/>
        <v>0</v>
      </c>
      <c r="H47" s="43">
        <f t="shared" si="3"/>
        <v>0</v>
      </c>
      <c r="I47" s="43">
        <f t="shared" si="3"/>
        <v>0</v>
      </c>
      <c r="J47" s="28">
        <f t="shared" si="1"/>
        <v>0</v>
      </c>
    </row>
    <row r="48" spans="1:10" s="5" customFormat="1" ht="11.25">
      <c r="A48" s="46" t="s">
        <v>61</v>
      </c>
      <c r="B48" s="31">
        <v>2410</v>
      </c>
      <c r="C48" s="31">
        <v>260</v>
      </c>
      <c r="D48" s="34">
        <v>0</v>
      </c>
      <c r="E48" s="33">
        <v>0</v>
      </c>
      <c r="F48" s="34">
        <v>0</v>
      </c>
      <c r="G48" s="34">
        <v>0</v>
      </c>
      <c r="H48" s="34">
        <v>0</v>
      </c>
      <c r="I48" s="34">
        <v>0</v>
      </c>
      <c r="J48" s="35">
        <f t="shared" si="1"/>
        <v>0</v>
      </c>
    </row>
    <row r="49" spans="1:10" s="5" customFormat="1" ht="11.25">
      <c r="A49" s="46" t="s">
        <v>62</v>
      </c>
      <c r="B49" s="31">
        <v>2420</v>
      </c>
      <c r="C49" s="31">
        <v>270</v>
      </c>
      <c r="D49" s="34">
        <v>0</v>
      </c>
      <c r="E49" s="33">
        <v>0</v>
      </c>
      <c r="F49" s="34">
        <v>0</v>
      </c>
      <c r="G49" s="34">
        <v>0</v>
      </c>
      <c r="H49" s="34">
        <v>0</v>
      </c>
      <c r="I49" s="34">
        <v>0</v>
      </c>
      <c r="J49" s="35">
        <f t="shared" si="1"/>
        <v>0</v>
      </c>
    </row>
    <row r="50" spans="1:10" s="5" customFormat="1" ht="12" customHeight="1">
      <c r="A50" s="47" t="s">
        <v>63</v>
      </c>
      <c r="B50" s="26">
        <v>2600</v>
      </c>
      <c r="C50" s="26">
        <v>280</v>
      </c>
      <c r="D50" s="43">
        <f aca="true" t="shared" si="4" ref="D50:I50">SUM(D51:D53)</f>
        <v>0</v>
      </c>
      <c r="E50" s="43">
        <f t="shared" si="4"/>
        <v>0</v>
      </c>
      <c r="F50" s="43">
        <f t="shared" si="4"/>
        <v>0</v>
      </c>
      <c r="G50" s="43">
        <f t="shared" si="4"/>
        <v>0</v>
      </c>
      <c r="H50" s="43">
        <f t="shared" si="4"/>
        <v>0</v>
      </c>
      <c r="I50" s="43">
        <f t="shared" si="4"/>
        <v>0</v>
      </c>
      <c r="J50" s="28">
        <f t="shared" si="1"/>
        <v>0</v>
      </c>
    </row>
    <row r="51" spans="1:10" s="5" customFormat="1" ht="11.25">
      <c r="A51" s="41" t="s">
        <v>64</v>
      </c>
      <c r="B51" s="31">
        <v>2610</v>
      </c>
      <c r="C51" s="31">
        <v>290</v>
      </c>
      <c r="D51" s="48">
        <v>0</v>
      </c>
      <c r="E51" s="49">
        <v>0</v>
      </c>
      <c r="F51" s="48">
        <v>0</v>
      </c>
      <c r="G51" s="48">
        <v>0</v>
      </c>
      <c r="H51" s="48">
        <v>0</v>
      </c>
      <c r="I51" s="48">
        <v>0</v>
      </c>
      <c r="J51" s="35">
        <f t="shared" si="1"/>
        <v>0</v>
      </c>
    </row>
    <row r="52" spans="1:10" s="5" customFormat="1" ht="11.25">
      <c r="A52" s="41" t="s">
        <v>65</v>
      </c>
      <c r="B52" s="31">
        <v>2620</v>
      </c>
      <c r="C52" s="31">
        <v>300</v>
      </c>
      <c r="D52" s="48">
        <v>0</v>
      </c>
      <c r="E52" s="49">
        <v>0</v>
      </c>
      <c r="F52" s="48">
        <v>0</v>
      </c>
      <c r="G52" s="48">
        <v>0</v>
      </c>
      <c r="H52" s="48">
        <v>0</v>
      </c>
      <c r="I52" s="48">
        <v>0</v>
      </c>
      <c r="J52" s="35">
        <f t="shared" si="1"/>
        <v>0</v>
      </c>
    </row>
    <row r="53" spans="1:10" s="5" customFormat="1" ht="11.25">
      <c r="A53" s="46" t="s">
        <v>66</v>
      </c>
      <c r="B53" s="31">
        <v>2630</v>
      </c>
      <c r="C53" s="31">
        <v>310</v>
      </c>
      <c r="D53" s="48">
        <v>0</v>
      </c>
      <c r="E53" s="49">
        <v>0</v>
      </c>
      <c r="F53" s="48">
        <v>0</v>
      </c>
      <c r="G53" s="48">
        <v>0</v>
      </c>
      <c r="H53" s="48">
        <v>0</v>
      </c>
      <c r="I53" s="48">
        <v>0</v>
      </c>
      <c r="J53" s="35">
        <f t="shared" si="1"/>
        <v>0</v>
      </c>
    </row>
    <row r="54" spans="1:10" s="5" customFormat="1" ht="11.25">
      <c r="A54" s="42" t="s">
        <v>67</v>
      </c>
      <c r="B54" s="26">
        <v>2700</v>
      </c>
      <c r="C54" s="26">
        <v>320</v>
      </c>
      <c r="D54" s="50">
        <f aca="true" t="shared" si="5" ref="D54:I54">SUM(D55:D57)</f>
        <v>0</v>
      </c>
      <c r="E54" s="51"/>
      <c r="F54" s="50">
        <f t="shared" si="5"/>
        <v>0</v>
      </c>
      <c r="G54" s="50">
        <f t="shared" si="5"/>
        <v>0</v>
      </c>
      <c r="H54" s="50">
        <f t="shared" si="5"/>
        <v>0</v>
      </c>
      <c r="I54" s="50">
        <f t="shared" si="5"/>
        <v>0</v>
      </c>
      <c r="J54" s="28">
        <f t="shared" si="1"/>
        <v>0</v>
      </c>
    </row>
    <row r="55" spans="1:10" s="5" customFormat="1" ht="12.75" customHeight="1">
      <c r="A55" s="41" t="s">
        <v>68</v>
      </c>
      <c r="B55" s="31">
        <v>2710</v>
      </c>
      <c r="C55" s="31">
        <v>330</v>
      </c>
      <c r="D55" s="48">
        <v>0</v>
      </c>
      <c r="E55" s="49">
        <v>0</v>
      </c>
      <c r="F55" s="48">
        <v>0</v>
      </c>
      <c r="G55" s="48">
        <v>0</v>
      </c>
      <c r="H55" s="48">
        <v>0</v>
      </c>
      <c r="I55" s="48">
        <v>0</v>
      </c>
      <c r="J55" s="35">
        <f t="shared" si="1"/>
        <v>0</v>
      </c>
    </row>
    <row r="56" spans="1:10" s="5" customFormat="1" ht="11.25">
      <c r="A56" s="41" t="s">
        <v>69</v>
      </c>
      <c r="B56" s="31">
        <v>2720</v>
      </c>
      <c r="C56" s="31">
        <v>340</v>
      </c>
      <c r="D56" s="48">
        <v>0</v>
      </c>
      <c r="E56" s="49">
        <v>0</v>
      </c>
      <c r="F56" s="48">
        <v>0</v>
      </c>
      <c r="G56" s="48">
        <v>0</v>
      </c>
      <c r="H56" s="48">
        <v>0</v>
      </c>
      <c r="I56" s="48">
        <v>0</v>
      </c>
      <c r="J56" s="35">
        <f t="shared" si="1"/>
        <v>0</v>
      </c>
    </row>
    <row r="57" spans="1:10" s="5" customFormat="1" ht="11.25">
      <c r="A57" s="41" t="s">
        <v>70</v>
      </c>
      <c r="B57" s="31">
        <v>2730</v>
      </c>
      <c r="C57" s="31">
        <v>350</v>
      </c>
      <c r="D57" s="48"/>
      <c r="E57" s="49">
        <v>0</v>
      </c>
      <c r="F57" s="48">
        <v>0</v>
      </c>
      <c r="G57" s="48"/>
      <c r="H57" s="48">
        <f>G57</f>
        <v>0</v>
      </c>
      <c r="I57" s="48">
        <v>0</v>
      </c>
      <c r="J57" s="35">
        <f t="shared" si="1"/>
        <v>0</v>
      </c>
    </row>
    <row r="58" spans="1:10" s="5" customFormat="1" ht="11.25">
      <c r="A58" s="42" t="s">
        <v>71</v>
      </c>
      <c r="B58" s="26">
        <v>2800</v>
      </c>
      <c r="C58" s="26">
        <v>360</v>
      </c>
      <c r="D58" s="51">
        <v>0</v>
      </c>
      <c r="E58" s="50">
        <v>0</v>
      </c>
      <c r="F58" s="51">
        <v>0</v>
      </c>
      <c r="G58" s="51">
        <v>0</v>
      </c>
      <c r="H58" s="51">
        <v>0</v>
      </c>
      <c r="I58" s="51">
        <v>0</v>
      </c>
      <c r="J58" s="28">
        <f t="shared" si="1"/>
        <v>0</v>
      </c>
    </row>
    <row r="59" spans="1:10" s="5" customFormat="1" ht="11.25">
      <c r="A59" s="26" t="s">
        <v>72</v>
      </c>
      <c r="B59" s="26">
        <v>3000</v>
      </c>
      <c r="C59" s="26">
        <v>370</v>
      </c>
      <c r="D59" s="50">
        <f aca="true" t="shared" si="6" ref="D59:I59">D60+D74</f>
        <v>0</v>
      </c>
      <c r="E59" s="50">
        <f t="shared" si="6"/>
        <v>0</v>
      </c>
      <c r="F59" s="50">
        <f t="shared" si="6"/>
        <v>0</v>
      </c>
      <c r="G59" s="50">
        <f t="shared" si="6"/>
        <v>0</v>
      </c>
      <c r="H59" s="50">
        <f t="shared" si="6"/>
        <v>0</v>
      </c>
      <c r="I59" s="50">
        <f t="shared" si="6"/>
        <v>0</v>
      </c>
      <c r="J59" s="28">
        <f t="shared" si="1"/>
        <v>0</v>
      </c>
    </row>
    <row r="60" spans="1:10" s="5" customFormat="1" ht="11.25">
      <c r="A60" s="29" t="s">
        <v>73</v>
      </c>
      <c r="B60" s="26">
        <v>3100</v>
      </c>
      <c r="C60" s="26">
        <v>380</v>
      </c>
      <c r="D60" s="50">
        <f aca="true" t="shared" si="7" ref="D60:I60">D61+D62+D65+D68+D72+D73</f>
        <v>0</v>
      </c>
      <c r="E60" s="50">
        <f t="shared" si="7"/>
        <v>0</v>
      </c>
      <c r="F60" s="50">
        <f t="shared" si="7"/>
        <v>0</v>
      </c>
      <c r="G60" s="50">
        <f t="shared" si="7"/>
        <v>0</v>
      </c>
      <c r="H60" s="50">
        <f t="shared" si="7"/>
        <v>0</v>
      </c>
      <c r="I60" s="50">
        <f t="shared" si="7"/>
        <v>0</v>
      </c>
      <c r="J60" s="28">
        <f t="shared" si="1"/>
        <v>0</v>
      </c>
    </row>
    <row r="61" spans="1:10" s="5" customFormat="1" ht="11.25">
      <c r="A61" s="41" t="s">
        <v>74</v>
      </c>
      <c r="B61" s="31">
        <v>3110</v>
      </c>
      <c r="C61" s="31">
        <v>390</v>
      </c>
      <c r="D61" s="48">
        <v>0</v>
      </c>
      <c r="E61" s="49">
        <v>0</v>
      </c>
      <c r="F61" s="48">
        <v>0</v>
      </c>
      <c r="G61" s="48">
        <v>0</v>
      </c>
      <c r="H61" s="48">
        <v>0</v>
      </c>
      <c r="I61" s="48">
        <v>0</v>
      </c>
      <c r="J61" s="35">
        <f t="shared" si="1"/>
        <v>0</v>
      </c>
    </row>
    <row r="62" spans="1:10" s="5" customFormat="1" ht="11.25">
      <c r="A62" s="46" t="s">
        <v>75</v>
      </c>
      <c r="B62" s="31">
        <v>3120</v>
      </c>
      <c r="C62" s="31">
        <v>400</v>
      </c>
      <c r="D62" s="52">
        <f aca="true" t="shared" si="8" ref="D62:I62">SUM(D63:D64)</f>
        <v>0</v>
      </c>
      <c r="E62" s="52">
        <f t="shared" si="8"/>
        <v>0</v>
      </c>
      <c r="F62" s="52">
        <f t="shared" si="8"/>
        <v>0</v>
      </c>
      <c r="G62" s="52">
        <f t="shared" si="8"/>
        <v>0</v>
      </c>
      <c r="H62" s="52">
        <f t="shared" si="8"/>
        <v>0</v>
      </c>
      <c r="I62" s="52">
        <f t="shared" si="8"/>
        <v>0</v>
      </c>
      <c r="J62" s="35">
        <f t="shared" si="1"/>
        <v>0</v>
      </c>
    </row>
    <row r="63" spans="1:10" s="5" customFormat="1" ht="11.25">
      <c r="A63" s="36" t="s">
        <v>76</v>
      </c>
      <c r="B63" s="23">
        <v>3121</v>
      </c>
      <c r="C63" s="23">
        <v>410</v>
      </c>
      <c r="D63" s="53">
        <v>0</v>
      </c>
      <c r="E63" s="54">
        <v>0</v>
      </c>
      <c r="F63" s="53">
        <v>0</v>
      </c>
      <c r="G63" s="53">
        <v>0</v>
      </c>
      <c r="H63" s="53">
        <v>0</v>
      </c>
      <c r="I63" s="53">
        <v>0</v>
      </c>
      <c r="J63" s="40">
        <f t="shared" si="1"/>
        <v>0</v>
      </c>
    </row>
    <row r="64" spans="1:10" s="5" customFormat="1" ht="11.25">
      <c r="A64" s="36" t="s">
        <v>77</v>
      </c>
      <c r="B64" s="23">
        <v>3122</v>
      </c>
      <c r="C64" s="23">
        <v>420</v>
      </c>
      <c r="D64" s="53">
        <v>0</v>
      </c>
      <c r="E64" s="54">
        <v>0</v>
      </c>
      <c r="F64" s="53">
        <v>0</v>
      </c>
      <c r="G64" s="53">
        <v>0</v>
      </c>
      <c r="H64" s="53">
        <v>0</v>
      </c>
      <c r="I64" s="53">
        <v>0</v>
      </c>
      <c r="J64" s="40">
        <f t="shared" si="1"/>
        <v>0</v>
      </c>
    </row>
    <row r="65" spans="1:10" s="5" customFormat="1" ht="11.25">
      <c r="A65" s="30" t="s">
        <v>78</v>
      </c>
      <c r="B65" s="31">
        <v>3130</v>
      </c>
      <c r="C65" s="31">
        <v>430</v>
      </c>
      <c r="D65" s="49">
        <f aca="true" t="shared" si="9" ref="D65:I65">SUM(D66:D67)</f>
        <v>0</v>
      </c>
      <c r="E65" s="49">
        <f t="shared" si="9"/>
        <v>0</v>
      </c>
      <c r="F65" s="49">
        <f t="shared" si="9"/>
        <v>0</v>
      </c>
      <c r="G65" s="49">
        <f t="shared" si="9"/>
        <v>0</v>
      </c>
      <c r="H65" s="49">
        <f t="shared" si="9"/>
        <v>0</v>
      </c>
      <c r="I65" s="49">
        <f t="shared" si="9"/>
        <v>0</v>
      </c>
      <c r="J65" s="55">
        <f t="shared" si="1"/>
        <v>0</v>
      </c>
    </row>
    <row r="66" spans="1:10" s="5" customFormat="1" ht="11.25">
      <c r="A66" s="36" t="s">
        <v>79</v>
      </c>
      <c r="B66" s="23">
        <v>3131</v>
      </c>
      <c r="C66" s="23">
        <v>440</v>
      </c>
      <c r="D66" s="53">
        <v>0</v>
      </c>
      <c r="E66" s="54">
        <v>0</v>
      </c>
      <c r="F66" s="53">
        <v>0</v>
      </c>
      <c r="G66" s="53">
        <v>0</v>
      </c>
      <c r="H66" s="53">
        <v>0</v>
      </c>
      <c r="I66" s="53">
        <v>0</v>
      </c>
      <c r="J66" s="40">
        <f t="shared" si="1"/>
        <v>0</v>
      </c>
    </row>
    <row r="67" spans="1:10" s="5" customFormat="1" ht="11.25">
      <c r="A67" s="36" t="s">
        <v>80</v>
      </c>
      <c r="B67" s="23">
        <v>3132</v>
      </c>
      <c r="C67" s="23">
        <v>450</v>
      </c>
      <c r="D67" s="53">
        <v>0</v>
      </c>
      <c r="E67" s="54">
        <v>0</v>
      </c>
      <c r="F67" s="53">
        <v>0</v>
      </c>
      <c r="G67" s="53">
        <v>0</v>
      </c>
      <c r="H67" s="53">
        <v>0</v>
      </c>
      <c r="I67" s="53">
        <v>0</v>
      </c>
      <c r="J67" s="40">
        <f t="shared" si="1"/>
        <v>0</v>
      </c>
    </row>
    <row r="68" spans="1:10" s="5" customFormat="1" ht="11.25">
      <c r="A68" s="30" t="s">
        <v>81</v>
      </c>
      <c r="B68" s="31">
        <v>3140</v>
      </c>
      <c r="C68" s="31">
        <v>460</v>
      </c>
      <c r="D68" s="49">
        <f aca="true" t="shared" si="10" ref="D68:I68">SUM(D69:D71)</f>
        <v>0</v>
      </c>
      <c r="E68" s="49">
        <f t="shared" si="10"/>
        <v>0</v>
      </c>
      <c r="F68" s="49">
        <f t="shared" si="10"/>
        <v>0</v>
      </c>
      <c r="G68" s="49">
        <f t="shared" si="10"/>
        <v>0</v>
      </c>
      <c r="H68" s="49">
        <f t="shared" si="10"/>
        <v>0</v>
      </c>
      <c r="I68" s="49">
        <f t="shared" si="10"/>
        <v>0</v>
      </c>
      <c r="J68" s="55">
        <f t="shared" si="1"/>
        <v>0</v>
      </c>
    </row>
    <row r="69" spans="1:10" s="5" customFormat="1" ht="12">
      <c r="A69" s="56" t="s">
        <v>82</v>
      </c>
      <c r="B69" s="23">
        <v>3141</v>
      </c>
      <c r="C69" s="23">
        <v>470</v>
      </c>
      <c r="D69" s="53">
        <v>0</v>
      </c>
      <c r="E69" s="54">
        <v>0</v>
      </c>
      <c r="F69" s="53">
        <v>0</v>
      </c>
      <c r="G69" s="53">
        <v>0</v>
      </c>
      <c r="H69" s="53">
        <v>0</v>
      </c>
      <c r="I69" s="53">
        <v>0</v>
      </c>
      <c r="J69" s="40">
        <f t="shared" si="1"/>
        <v>0</v>
      </c>
    </row>
    <row r="70" spans="1:10" s="5" customFormat="1" ht="12">
      <c r="A70" s="56" t="s">
        <v>83</v>
      </c>
      <c r="B70" s="23">
        <v>3142</v>
      </c>
      <c r="C70" s="23">
        <v>480</v>
      </c>
      <c r="D70" s="53">
        <v>0</v>
      </c>
      <c r="E70" s="54">
        <v>0</v>
      </c>
      <c r="F70" s="53">
        <v>0</v>
      </c>
      <c r="G70" s="53">
        <v>0</v>
      </c>
      <c r="H70" s="53">
        <v>0</v>
      </c>
      <c r="I70" s="53">
        <v>0</v>
      </c>
      <c r="J70" s="40">
        <f t="shared" si="1"/>
        <v>0</v>
      </c>
    </row>
    <row r="71" spans="1:10" s="5" customFormat="1" ht="12">
      <c r="A71" s="56" t="s">
        <v>84</v>
      </c>
      <c r="B71" s="23">
        <v>3143</v>
      </c>
      <c r="C71" s="23">
        <v>490</v>
      </c>
      <c r="D71" s="53">
        <v>0</v>
      </c>
      <c r="E71" s="54">
        <v>0</v>
      </c>
      <c r="F71" s="53">
        <v>0</v>
      </c>
      <c r="G71" s="53">
        <v>0</v>
      </c>
      <c r="H71" s="53">
        <v>0</v>
      </c>
      <c r="I71" s="53">
        <v>0</v>
      </c>
      <c r="J71" s="40">
        <f t="shared" si="1"/>
        <v>0</v>
      </c>
    </row>
    <row r="72" spans="1:10" s="5" customFormat="1" ht="11.25">
      <c r="A72" s="30" t="s">
        <v>85</v>
      </c>
      <c r="B72" s="31">
        <v>3150</v>
      </c>
      <c r="C72" s="31">
        <v>500</v>
      </c>
      <c r="D72" s="48">
        <v>0</v>
      </c>
      <c r="E72" s="49">
        <v>0</v>
      </c>
      <c r="F72" s="48">
        <v>0</v>
      </c>
      <c r="G72" s="48">
        <v>0</v>
      </c>
      <c r="H72" s="48">
        <v>0</v>
      </c>
      <c r="I72" s="48">
        <v>0</v>
      </c>
      <c r="J72" s="55">
        <f t="shared" si="1"/>
        <v>0</v>
      </c>
    </row>
    <row r="73" spans="1:10" s="5" customFormat="1" ht="11.25">
      <c r="A73" s="30" t="s">
        <v>86</v>
      </c>
      <c r="B73" s="31">
        <v>3160</v>
      </c>
      <c r="C73" s="31">
        <v>510</v>
      </c>
      <c r="D73" s="48">
        <v>0</v>
      </c>
      <c r="E73" s="49">
        <v>0</v>
      </c>
      <c r="F73" s="48">
        <v>0</v>
      </c>
      <c r="G73" s="48">
        <v>0</v>
      </c>
      <c r="H73" s="48">
        <v>0</v>
      </c>
      <c r="I73" s="48">
        <v>0</v>
      </c>
      <c r="J73" s="55">
        <f t="shared" si="1"/>
        <v>0</v>
      </c>
    </row>
    <row r="74" spans="1:10" s="5" customFormat="1" ht="11.25">
      <c r="A74" s="29" t="s">
        <v>87</v>
      </c>
      <c r="B74" s="26">
        <v>3200</v>
      </c>
      <c r="C74" s="26">
        <v>520</v>
      </c>
      <c r="D74" s="50">
        <f aca="true" t="shared" si="11" ref="D74:I74">SUM(D75:D78)</f>
        <v>0</v>
      </c>
      <c r="E74" s="50">
        <f t="shared" si="11"/>
        <v>0</v>
      </c>
      <c r="F74" s="50">
        <f t="shared" si="11"/>
        <v>0</v>
      </c>
      <c r="G74" s="50">
        <f t="shared" si="11"/>
        <v>0</v>
      </c>
      <c r="H74" s="50">
        <f t="shared" si="11"/>
        <v>0</v>
      </c>
      <c r="I74" s="50">
        <f t="shared" si="11"/>
        <v>0</v>
      </c>
      <c r="J74" s="28">
        <f t="shared" si="1"/>
        <v>0</v>
      </c>
    </row>
    <row r="75" spans="1:10" s="5" customFormat="1" ht="11.25">
      <c r="A75" s="41" t="s">
        <v>88</v>
      </c>
      <c r="B75" s="31">
        <v>3210</v>
      </c>
      <c r="C75" s="31">
        <v>530</v>
      </c>
      <c r="D75" s="57">
        <v>0</v>
      </c>
      <c r="E75" s="58">
        <v>0</v>
      </c>
      <c r="F75" s="57">
        <v>0</v>
      </c>
      <c r="G75" s="57">
        <v>0</v>
      </c>
      <c r="H75" s="57">
        <v>0</v>
      </c>
      <c r="I75" s="57">
        <v>0</v>
      </c>
      <c r="J75" s="55">
        <f t="shared" si="1"/>
        <v>0</v>
      </c>
    </row>
    <row r="76" spans="1:10" s="5" customFormat="1" ht="11.25">
      <c r="A76" s="41" t="s">
        <v>89</v>
      </c>
      <c r="B76" s="31">
        <v>3220</v>
      </c>
      <c r="C76" s="31">
        <v>540</v>
      </c>
      <c r="D76" s="57">
        <v>0</v>
      </c>
      <c r="E76" s="58">
        <v>0</v>
      </c>
      <c r="F76" s="57">
        <v>0</v>
      </c>
      <c r="G76" s="57">
        <v>0</v>
      </c>
      <c r="H76" s="57">
        <v>0</v>
      </c>
      <c r="I76" s="57">
        <v>0</v>
      </c>
      <c r="J76" s="55">
        <f t="shared" si="1"/>
        <v>0</v>
      </c>
    </row>
    <row r="77" spans="1:10" s="5" customFormat="1" ht="11.25">
      <c r="A77" s="30" t="s">
        <v>90</v>
      </c>
      <c r="B77" s="31">
        <v>3230</v>
      </c>
      <c r="C77" s="31">
        <v>550</v>
      </c>
      <c r="D77" s="57">
        <v>0</v>
      </c>
      <c r="E77" s="58">
        <v>0</v>
      </c>
      <c r="F77" s="57">
        <v>0</v>
      </c>
      <c r="G77" s="57">
        <v>0</v>
      </c>
      <c r="H77" s="57">
        <v>0</v>
      </c>
      <c r="I77" s="57">
        <v>0</v>
      </c>
      <c r="J77" s="55">
        <f t="shared" si="1"/>
        <v>0</v>
      </c>
    </row>
    <row r="78" spans="1:10" s="5" customFormat="1" ht="11.25">
      <c r="A78" s="41" t="s">
        <v>91</v>
      </c>
      <c r="B78" s="31">
        <v>3240</v>
      </c>
      <c r="C78" s="31">
        <v>560</v>
      </c>
      <c r="D78" s="48">
        <v>0</v>
      </c>
      <c r="E78" s="49">
        <v>0</v>
      </c>
      <c r="F78" s="48">
        <v>0</v>
      </c>
      <c r="G78" s="48">
        <v>0</v>
      </c>
      <c r="H78" s="48">
        <v>0</v>
      </c>
      <c r="I78" s="48">
        <v>0</v>
      </c>
      <c r="J78" s="55">
        <f t="shared" si="1"/>
        <v>0</v>
      </c>
    </row>
    <row r="79" spans="1:10" s="5" customFormat="1" ht="11.25">
      <c r="A79" s="26" t="s">
        <v>92</v>
      </c>
      <c r="B79" s="26">
        <v>4100</v>
      </c>
      <c r="C79" s="26">
        <v>570</v>
      </c>
      <c r="D79" s="58">
        <f aca="true" t="shared" si="12" ref="D79:I79">SUM(D80)</f>
        <v>0</v>
      </c>
      <c r="E79" s="58">
        <f t="shared" si="12"/>
        <v>0</v>
      </c>
      <c r="F79" s="58">
        <f t="shared" si="12"/>
        <v>0</v>
      </c>
      <c r="G79" s="58">
        <f t="shared" si="12"/>
        <v>0</v>
      </c>
      <c r="H79" s="58">
        <f t="shared" si="12"/>
        <v>0</v>
      </c>
      <c r="I79" s="58">
        <f t="shared" si="12"/>
        <v>0</v>
      </c>
      <c r="J79" s="28">
        <f t="shared" si="1"/>
        <v>0</v>
      </c>
    </row>
    <row r="80" spans="1:10" s="5" customFormat="1" ht="11.25">
      <c r="A80" s="30" t="s">
        <v>93</v>
      </c>
      <c r="B80" s="31">
        <v>4110</v>
      </c>
      <c r="C80" s="31">
        <v>580</v>
      </c>
      <c r="D80" s="49">
        <f aca="true" t="shared" si="13" ref="D80:I80">SUM(D81:D83)</f>
        <v>0</v>
      </c>
      <c r="E80" s="49">
        <f t="shared" si="13"/>
        <v>0</v>
      </c>
      <c r="F80" s="49">
        <f t="shared" si="13"/>
        <v>0</v>
      </c>
      <c r="G80" s="49">
        <f t="shared" si="13"/>
        <v>0</v>
      </c>
      <c r="H80" s="49">
        <f t="shared" si="13"/>
        <v>0</v>
      </c>
      <c r="I80" s="49">
        <f t="shared" si="13"/>
        <v>0</v>
      </c>
      <c r="J80" s="55">
        <f t="shared" si="1"/>
        <v>0</v>
      </c>
    </row>
    <row r="81" spans="1:10" s="5" customFormat="1" ht="11.25">
      <c r="A81" s="36" t="s">
        <v>94</v>
      </c>
      <c r="B81" s="23">
        <v>4111</v>
      </c>
      <c r="C81" s="23">
        <v>590</v>
      </c>
      <c r="D81" s="48">
        <v>0</v>
      </c>
      <c r="E81" s="49">
        <v>0</v>
      </c>
      <c r="F81" s="48">
        <v>0</v>
      </c>
      <c r="G81" s="48">
        <v>0</v>
      </c>
      <c r="H81" s="48">
        <v>0</v>
      </c>
      <c r="I81" s="48">
        <v>0</v>
      </c>
      <c r="J81" s="40">
        <f t="shared" si="1"/>
        <v>0</v>
      </c>
    </row>
    <row r="82" spans="1:10" s="5" customFormat="1" ht="12.75" customHeight="1">
      <c r="A82" s="36" t="s">
        <v>95</v>
      </c>
      <c r="B82" s="23">
        <v>4112</v>
      </c>
      <c r="C82" s="23">
        <v>600</v>
      </c>
      <c r="D82" s="48">
        <v>0</v>
      </c>
      <c r="E82" s="49">
        <v>0</v>
      </c>
      <c r="F82" s="48">
        <v>0</v>
      </c>
      <c r="G82" s="48">
        <v>0</v>
      </c>
      <c r="H82" s="48">
        <v>0</v>
      </c>
      <c r="I82" s="48">
        <v>0</v>
      </c>
      <c r="J82" s="40">
        <f t="shared" si="1"/>
        <v>0</v>
      </c>
    </row>
    <row r="83" spans="1:10" s="5" customFormat="1" ht="12.75">
      <c r="A83" s="59" t="s">
        <v>96</v>
      </c>
      <c r="B83" s="23">
        <v>4113</v>
      </c>
      <c r="C83" s="23">
        <v>610</v>
      </c>
      <c r="D83" s="53">
        <v>0</v>
      </c>
      <c r="E83" s="54">
        <v>0</v>
      </c>
      <c r="F83" s="53">
        <v>0</v>
      </c>
      <c r="G83" s="53">
        <v>0</v>
      </c>
      <c r="H83" s="53">
        <v>0</v>
      </c>
      <c r="I83" s="53">
        <v>0</v>
      </c>
      <c r="J83" s="40">
        <f t="shared" si="1"/>
        <v>0</v>
      </c>
    </row>
    <row r="84" spans="1:10" s="5" customFormat="1" ht="11.25">
      <c r="A84" s="26" t="s">
        <v>97</v>
      </c>
      <c r="B84" s="26">
        <v>4200</v>
      </c>
      <c r="C84" s="26">
        <v>620</v>
      </c>
      <c r="D84" s="50">
        <f aca="true" t="shared" si="14" ref="D84:I84">D85</f>
        <v>0</v>
      </c>
      <c r="E84" s="50">
        <f t="shared" si="14"/>
        <v>0</v>
      </c>
      <c r="F84" s="50">
        <f t="shared" si="14"/>
        <v>0</v>
      </c>
      <c r="G84" s="50">
        <f t="shared" si="14"/>
        <v>0</v>
      </c>
      <c r="H84" s="50">
        <f t="shared" si="14"/>
        <v>0</v>
      </c>
      <c r="I84" s="50">
        <f t="shared" si="14"/>
        <v>0</v>
      </c>
      <c r="J84" s="28">
        <f t="shared" si="1"/>
        <v>0</v>
      </c>
    </row>
    <row r="85" spans="1:10" s="5" customFormat="1" ht="11.25">
      <c r="A85" s="30" t="s">
        <v>98</v>
      </c>
      <c r="B85" s="31">
        <v>4210</v>
      </c>
      <c r="C85" s="31">
        <v>630</v>
      </c>
      <c r="D85" s="48">
        <v>0</v>
      </c>
      <c r="E85" s="49">
        <v>0</v>
      </c>
      <c r="F85" s="48">
        <v>0</v>
      </c>
      <c r="G85" s="48">
        <v>0</v>
      </c>
      <c r="H85" s="48">
        <v>0</v>
      </c>
      <c r="I85" s="48">
        <v>0</v>
      </c>
      <c r="J85" s="55">
        <f t="shared" si="1"/>
        <v>0</v>
      </c>
    </row>
    <row r="86" spans="1:10" s="5" customFormat="1" ht="11.25">
      <c r="A86" s="36" t="s">
        <v>99</v>
      </c>
      <c r="B86" s="23">
        <v>5000</v>
      </c>
      <c r="C86" s="23">
        <v>640</v>
      </c>
      <c r="D86" s="53" t="s">
        <v>100</v>
      </c>
      <c r="E86" s="53"/>
      <c r="F86" s="60" t="s">
        <v>100</v>
      </c>
      <c r="G86" s="60" t="s">
        <v>100</v>
      </c>
      <c r="H86" s="60" t="s">
        <v>100</v>
      </c>
      <c r="I86" s="60" t="s">
        <v>100</v>
      </c>
      <c r="J86" s="40" t="s">
        <v>100</v>
      </c>
    </row>
    <row r="87" spans="1:10" s="5" customFormat="1" ht="11.25">
      <c r="A87" s="36" t="s">
        <v>101</v>
      </c>
      <c r="B87" s="23">
        <v>9000</v>
      </c>
      <c r="C87" s="23">
        <v>650</v>
      </c>
      <c r="D87" s="53">
        <v>0</v>
      </c>
      <c r="E87" s="54">
        <v>0</v>
      </c>
      <c r="F87" s="53">
        <v>0</v>
      </c>
      <c r="G87" s="53">
        <v>0</v>
      </c>
      <c r="H87" s="53">
        <v>0</v>
      </c>
      <c r="I87" s="53">
        <v>0</v>
      </c>
      <c r="J87" s="40">
        <f t="shared" si="1"/>
        <v>0</v>
      </c>
    </row>
    <row r="88" spans="1:10" s="5" customFormat="1" ht="11.25" hidden="1">
      <c r="A88" s="61"/>
      <c r="B88" s="62"/>
      <c r="C88" s="62">
        <v>650</v>
      </c>
      <c r="D88" s="63"/>
      <c r="E88" s="64"/>
      <c r="F88" s="63"/>
      <c r="G88" s="63"/>
      <c r="H88" s="63"/>
      <c r="I88" s="63"/>
      <c r="J88" s="65"/>
    </row>
    <row r="89" spans="1:10" s="5" customFormat="1" ht="11.25" hidden="1">
      <c r="A89" s="36"/>
      <c r="B89" s="66"/>
      <c r="C89" s="66"/>
      <c r="D89" s="67"/>
      <c r="E89" s="68"/>
      <c r="F89" s="67"/>
      <c r="G89" s="67"/>
      <c r="H89" s="67"/>
      <c r="I89" s="67"/>
      <c r="J89" s="69"/>
    </row>
    <row r="90" spans="1:10" s="5" customFormat="1" ht="11.25" hidden="1">
      <c r="A90" s="36"/>
      <c r="B90" s="66"/>
      <c r="C90" s="66"/>
      <c r="D90" s="67"/>
      <c r="E90" s="68"/>
      <c r="F90" s="67"/>
      <c r="G90" s="67"/>
      <c r="H90" s="67"/>
      <c r="I90" s="67"/>
      <c r="J90" s="69"/>
    </row>
    <row r="91" spans="1:10" s="5" customFormat="1" ht="12.75" hidden="1">
      <c r="A91" s="70"/>
      <c r="B91" s="66"/>
      <c r="C91" s="66"/>
      <c r="D91" s="67"/>
      <c r="E91" s="71"/>
      <c r="F91" s="67"/>
      <c r="G91" s="67"/>
      <c r="H91" s="67"/>
      <c r="I91" s="67"/>
      <c r="J91" s="69"/>
    </row>
    <row r="92" spans="1:10" s="5" customFormat="1" ht="11.25" hidden="1">
      <c r="A92" s="30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36"/>
      <c r="B93" s="66"/>
      <c r="C93" s="66"/>
      <c r="D93" s="67"/>
      <c r="E93" s="68"/>
      <c r="F93" s="67"/>
      <c r="G93" s="67"/>
      <c r="H93" s="67"/>
      <c r="I93" s="67"/>
      <c r="J93" s="69"/>
    </row>
    <row r="94" spans="1:10" s="5" customFormat="1" ht="11.25" hidden="1">
      <c r="A94" s="36"/>
      <c r="B94" s="66"/>
      <c r="C94" s="66"/>
      <c r="D94" s="67"/>
      <c r="E94" s="68"/>
      <c r="F94" s="67"/>
      <c r="G94" s="67"/>
      <c r="H94" s="67"/>
      <c r="I94" s="67"/>
      <c r="J94" s="69"/>
    </row>
    <row r="95" spans="1:10" s="5" customFormat="1" ht="11.25" hidden="1">
      <c r="A95" s="36"/>
      <c r="B95" s="66"/>
      <c r="C95" s="66"/>
      <c r="D95" s="67"/>
      <c r="E95" s="68"/>
      <c r="F95" s="67"/>
      <c r="G95" s="67"/>
      <c r="H95" s="67"/>
      <c r="I95" s="67"/>
      <c r="J95" s="69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30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30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6"/>
      <c r="D99" s="68"/>
      <c r="E99" s="85"/>
      <c r="F99" s="86"/>
      <c r="G99" s="86"/>
      <c r="H99" s="86"/>
      <c r="I99" s="86"/>
      <c r="J99" s="87"/>
    </row>
    <row r="100" spans="1:5" ht="14.25" customHeight="1">
      <c r="A100" s="9" t="s">
        <v>102</v>
      </c>
      <c r="D100" s="89"/>
      <c r="E100" s="89"/>
    </row>
    <row r="101" spans="1:9" s="1" customFormat="1" ht="12.75" customHeight="1">
      <c r="A101" s="90" t="str">
        <f>'[1]ЗАПОЛНИТЬ'!F30</f>
        <v>Керівник </v>
      </c>
      <c r="C101" s="90"/>
      <c r="D101" s="205"/>
      <c r="E101" s="205"/>
      <c r="F101" s="90"/>
      <c r="G101" s="206" t="str">
        <f>'0611020 І ф.'!G101:I101</f>
        <v>О.О.Забара</v>
      </c>
      <c r="H101" s="206"/>
      <c r="I101" s="206"/>
    </row>
    <row r="102" spans="2:8" s="1" customFormat="1" ht="12.75" customHeight="1">
      <c r="B102" s="90"/>
      <c r="C102" s="90"/>
      <c r="D102" s="207" t="s">
        <v>103</v>
      </c>
      <c r="E102" s="207"/>
      <c r="F102" s="90"/>
      <c r="G102" s="208" t="s">
        <v>104</v>
      </c>
      <c r="H102" s="208"/>
    </row>
    <row r="103" spans="1:9" s="1" customFormat="1" ht="12" customHeight="1">
      <c r="A103" s="90" t="str">
        <f>'[1]ЗАПОЛНИТЬ'!F31</f>
        <v>Головний бухгалтер</v>
      </c>
      <c r="C103" s="90"/>
      <c r="D103" s="209"/>
      <c r="E103" s="209"/>
      <c r="F103" s="90"/>
      <c r="G103" s="206" t="str">
        <f>'[1]ЗАПОЛНИТЬ'!F28</f>
        <v>О.М.Гузєєва</v>
      </c>
      <c r="H103" s="206"/>
      <c r="I103" s="206"/>
    </row>
    <row r="104" spans="1:9" s="1" customFormat="1" ht="12" customHeight="1">
      <c r="A104" s="94"/>
      <c r="C104" s="90"/>
      <c r="D104" s="207" t="s">
        <v>103</v>
      </c>
      <c r="E104" s="207"/>
      <c r="G104" s="208" t="s">
        <v>104</v>
      </c>
      <c r="H104" s="208"/>
      <c r="I104" s="95"/>
    </row>
    <row r="105" s="1" customFormat="1" ht="15">
      <c r="A105" s="5"/>
    </row>
    <row r="107" ht="12.75">
      <c r="A107" s="96"/>
    </row>
  </sheetData>
  <mergeCells count="34">
    <mergeCell ref="D104:E104"/>
    <mergeCell ref="G104:H104"/>
    <mergeCell ref="D102:E102"/>
    <mergeCell ref="G102:H102"/>
    <mergeCell ref="D103:E103"/>
    <mergeCell ref="G103:I103"/>
    <mergeCell ref="H19:H21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A13:C13"/>
    <mergeCell ref="E13:J13"/>
    <mergeCell ref="A14:C14"/>
    <mergeCell ref="E14:J14"/>
    <mergeCell ref="B9:G9"/>
    <mergeCell ref="B10:G10"/>
    <mergeCell ref="B11:G11"/>
    <mergeCell ref="A12:C12"/>
    <mergeCell ref="E12:H12"/>
    <mergeCell ref="G1:J3"/>
    <mergeCell ref="A4:J4"/>
    <mergeCell ref="A5:F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6"/>
  <sheetViews>
    <sheetView workbookViewId="0" topLeftCell="A18">
      <selection activeCell="K38" sqref="K38"/>
    </sheetView>
  </sheetViews>
  <sheetFormatPr defaultColWidth="9.140625" defaultRowHeight="12.75"/>
  <cols>
    <col min="1" max="1" width="55.00390625" style="88" customWidth="1"/>
    <col min="2" max="2" width="5.140625" style="88" customWidth="1"/>
    <col min="3" max="3" width="4.57421875" style="88" customWidth="1"/>
    <col min="4" max="5" width="9.421875" style="88" customWidth="1"/>
    <col min="6" max="6" width="5.8515625" style="88" customWidth="1"/>
    <col min="7" max="7" width="5.421875" style="88" customWidth="1"/>
    <col min="8" max="8" width="5.7109375" style="88" customWidth="1"/>
    <col min="9" max="9" width="9.57421875" style="88" hidden="1" customWidth="1"/>
    <col min="10" max="10" width="10.00390625" style="88" customWidth="1"/>
    <col min="11" max="11" width="10.8515625" style="88" customWidth="1"/>
    <col min="12" max="12" width="6.140625" style="88" customWidth="1"/>
    <col min="13" max="13" width="10.140625" style="88" customWidth="1"/>
    <col min="14" max="14" width="6.7109375" style="88" customWidth="1"/>
    <col min="15" max="15" width="10.28125" style="88" hidden="1" customWidth="1"/>
    <col min="16" max="16" width="8.140625" style="88" hidden="1" customWidth="1"/>
    <col min="17" max="17" width="9.421875" style="88" customWidth="1"/>
    <col min="18" max="18" width="6.00390625" style="88" customWidth="1"/>
    <col min="19" max="16384" width="9.140625" style="88" customWidth="1"/>
  </cols>
  <sheetData>
    <row r="1" spans="10:18" s="1" customFormat="1" ht="15" customHeight="1">
      <c r="J1" s="190" t="s">
        <v>108</v>
      </c>
      <c r="K1" s="190"/>
      <c r="L1" s="190"/>
      <c r="M1" s="190"/>
      <c r="N1" s="190"/>
      <c r="O1" s="190"/>
      <c r="P1" s="190"/>
      <c r="Q1" s="190"/>
      <c r="R1" s="190"/>
    </row>
    <row r="2" spans="10:18" s="1" customFormat="1" ht="16.5" customHeight="1">
      <c r="J2" s="190"/>
      <c r="K2" s="190"/>
      <c r="L2" s="190"/>
      <c r="M2" s="190"/>
      <c r="N2" s="190"/>
      <c r="O2" s="190"/>
      <c r="P2" s="190"/>
      <c r="Q2" s="190"/>
      <c r="R2" s="190"/>
    </row>
    <row r="3" spans="1:18" s="1" customFormat="1" ht="15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19" s="1" customFormat="1" ht="15">
      <c r="A4" s="192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192"/>
      <c r="C4" s="192"/>
      <c r="D4" s="192"/>
      <c r="E4" s="192"/>
      <c r="F4" s="192"/>
      <c r="G4" s="192"/>
      <c r="H4" s="192"/>
      <c r="I4" s="192"/>
      <c r="J4" s="192"/>
      <c r="K4" s="4" t="str">
        <f>IF('[1]ЗАПОЛНИТЬ'!$F$7=1,'[1]шапки'!C3,'[1]шапки'!D3)</f>
        <v>№ 4-1м),</v>
      </c>
      <c r="L4" s="97"/>
      <c r="M4" s="97"/>
      <c r="N4" s="3">
        <f>IF('[1]ЗАПОЛНИТЬ'!$F$7=1,'[1]шапки'!D3,"")</f>
      </c>
      <c r="O4" s="3"/>
      <c r="P4" s="3"/>
      <c r="Q4" s="3"/>
      <c r="R4" s="3"/>
      <c r="S4" s="3"/>
    </row>
    <row r="5" spans="1:18" s="1" customFormat="1" ht="15" customHeight="1" hidden="1">
      <c r="A5" s="98"/>
      <c r="B5" s="98"/>
      <c r="C5" s="98"/>
      <c r="D5" s="98"/>
      <c r="E5" s="98"/>
      <c r="F5" s="97"/>
      <c r="G5" s="99"/>
      <c r="H5" s="99"/>
      <c r="J5" s="97"/>
      <c r="K5" s="3"/>
      <c r="L5" s="3"/>
      <c r="M5" s="3"/>
      <c r="N5" s="3"/>
      <c r="O5" s="3"/>
      <c r="P5" s="3"/>
      <c r="Q5" s="3"/>
      <c r="R5" s="3"/>
    </row>
    <row r="6" spans="1:18" s="1" customFormat="1" ht="14.25" customHeight="1">
      <c r="A6" s="191" t="s">
        <v>105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="5" customFormat="1" ht="2.25" customHeight="1" hidden="1"/>
    <row r="8" spans="17:18" s="5" customFormat="1" ht="9" customHeight="1">
      <c r="Q8" s="184" t="s">
        <v>2</v>
      </c>
      <c r="R8" s="184"/>
    </row>
    <row r="9" spans="1:18" s="5" customFormat="1" ht="15" customHeight="1">
      <c r="A9" s="16" t="s">
        <v>3</v>
      </c>
      <c r="B9" s="193" t="str">
        <f>'0613140 І ф.'!B9:G9</f>
        <v>Будівельнівський НВК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85" t="str">
        <f>'[1]ЗАПОЛНИТЬ'!A13</f>
        <v>за ЄДРПОУ</v>
      </c>
      <c r="N9" s="185"/>
      <c r="O9" s="100"/>
      <c r="Q9" s="186" t="str">
        <f>'0611020 І ф.'!J9</f>
        <v>33141166</v>
      </c>
      <c r="R9" s="186"/>
    </row>
    <row r="10" spans="1:18" s="5" customFormat="1" ht="11.25" customHeight="1">
      <c r="A10" s="13" t="s">
        <v>5</v>
      </c>
      <c r="B10" s="194" t="str">
        <f>'0611020 І ф.'!B10:G10</f>
        <v>Глухівський район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85" t="str">
        <f>'[1]ЗАПОЛНИТЬ'!A14</f>
        <v>за КОАТУУ</v>
      </c>
      <c r="N10" s="185"/>
      <c r="O10" s="101"/>
      <c r="Q10" s="186">
        <f>'0611020 І ф.'!J10</f>
        <v>5921581003</v>
      </c>
      <c r="R10" s="186"/>
    </row>
    <row r="11" spans="1:18" s="5" customFormat="1" ht="11.25" customHeight="1">
      <c r="A11" s="13"/>
      <c r="B11" s="194" t="str">
        <f>'0611020 І ф.'!B11:G11</f>
        <v>Комунальна організація (установа, заклад)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87" t="str">
        <f>'[1]ЗАПОЛНИТЬ'!A15</f>
        <v>за КОПФГ</v>
      </c>
      <c r="N11" s="187"/>
      <c r="O11" s="101"/>
      <c r="Q11" s="186">
        <f>'0611020 І ф.'!J11</f>
        <v>430</v>
      </c>
      <c r="R11" s="186"/>
    </row>
    <row r="12" spans="1:18" s="5" customFormat="1" ht="11.25" customHeight="1">
      <c r="A12" s="196" t="s">
        <v>9</v>
      </c>
      <c r="B12" s="196"/>
      <c r="C12" s="196"/>
      <c r="D12" s="196"/>
      <c r="E12" s="188">
        <f>'[1]ЗАПОЛНИТЬ'!H9</f>
        <v>0</v>
      </c>
      <c r="F12" s="188"/>
      <c r="G12" s="200">
        <f>IF(E12&gt;0,VLOOKUP(E12,'[1]ДовидникКВК(ГОС)'!A:B,2,FALSE),"")</f>
      </c>
      <c r="H12" s="200"/>
      <c r="I12" s="200"/>
      <c r="J12" s="200"/>
      <c r="K12" s="200"/>
      <c r="L12" s="200"/>
      <c r="M12" s="200"/>
      <c r="N12" s="200"/>
      <c r="O12" s="200"/>
      <c r="P12" s="102"/>
      <c r="Q12" s="102"/>
      <c r="R12" s="103"/>
    </row>
    <row r="13" spans="1:18" s="5" customFormat="1" ht="11.25">
      <c r="A13" s="196" t="s">
        <v>10</v>
      </c>
      <c r="B13" s="196"/>
      <c r="C13" s="196"/>
      <c r="D13" s="196"/>
      <c r="E13" s="189"/>
      <c r="F13" s="189"/>
      <c r="G13" s="199">
        <f>IF(E13&gt;0,VLOOKUP(E13,'[1]ДовидникКПК'!B:C,2,FALSE),"")</f>
      </c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</row>
    <row r="14" spans="1:18" s="5" customFormat="1" ht="15" customHeight="1">
      <c r="A14" s="196" t="s">
        <v>11</v>
      </c>
      <c r="B14" s="196"/>
      <c r="C14" s="196"/>
      <c r="D14" s="196"/>
      <c r="E14" s="211" t="str">
        <f>'[1]ЗАПОЛНИТЬ'!H10</f>
        <v>06</v>
      </c>
      <c r="F14" s="211"/>
      <c r="G14" s="199" t="str">
        <f>'[1]ЗАПОЛНИТЬ'!I10</f>
        <v>Відділ освіти Глухівської районної державної адміністрації</v>
      </c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</row>
    <row r="15" spans="1:18" s="5" customFormat="1" ht="44.25" customHeight="1">
      <c r="A15" s="196" t="s">
        <v>12</v>
      </c>
      <c r="B15" s="196"/>
      <c r="C15" s="196"/>
      <c r="D15" s="196"/>
      <c r="E15" s="189" t="s">
        <v>13</v>
      </c>
      <c r="F15" s="189"/>
      <c r="G15" s="200" t="str">
        <f>VLOOKUP(RIGHT(E15,4),'[1]КПКВМБ'!A:B,2,FALSE)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</row>
    <row r="16" s="5" customFormat="1" ht="11.25">
      <c r="A16" s="105" t="s">
        <v>109</v>
      </c>
    </row>
    <row r="17" s="5" customFormat="1" ht="10.5" customHeight="1">
      <c r="A17" s="22" t="s">
        <v>15</v>
      </c>
    </row>
    <row r="18" spans="1:18" ht="24" customHeight="1">
      <c r="A18" s="202" t="s">
        <v>16</v>
      </c>
      <c r="B18" s="202" t="s">
        <v>110</v>
      </c>
      <c r="C18" s="202" t="s">
        <v>18</v>
      </c>
      <c r="D18" s="202" t="s">
        <v>19</v>
      </c>
      <c r="E18" s="202" t="s">
        <v>21</v>
      </c>
      <c r="F18" s="202"/>
      <c r="G18" s="202" t="s">
        <v>111</v>
      </c>
      <c r="H18" s="202" t="s">
        <v>112</v>
      </c>
      <c r="I18" s="202" t="s">
        <v>113</v>
      </c>
      <c r="J18" s="202" t="s">
        <v>114</v>
      </c>
      <c r="K18" s="202" t="s">
        <v>23</v>
      </c>
      <c r="L18" s="202"/>
      <c r="M18" s="202"/>
      <c r="N18" s="202"/>
      <c r="O18" s="202" t="s">
        <v>24</v>
      </c>
      <c r="P18" s="202"/>
      <c r="Q18" s="202" t="s">
        <v>25</v>
      </c>
      <c r="R18" s="202"/>
    </row>
    <row r="19" spans="1:18" ht="17.25" customHeight="1">
      <c r="A19" s="202"/>
      <c r="B19" s="202"/>
      <c r="C19" s="202"/>
      <c r="D19" s="202"/>
      <c r="E19" s="202" t="s">
        <v>115</v>
      </c>
      <c r="F19" s="212" t="s">
        <v>116</v>
      </c>
      <c r="G19" s="202"/>
      <c r="H19" s="202"/>
      <c r="I19" s="202"/>
      <c r="J19" s="202"/>
      <c r="K19" s="202" t="s">
        <v>115</v>
      </c>
      <c r="L19" s="202" t="s">
        <v>117</v>
      </c>
      <c r="M19" s="202"/>
      <c r="N19" s="202"/>
      <c r="O19" s="202" t="s">
        <v>115</v>
      </c>
      <c r="P19" s="213" t="s">
        <v>118</v>
      </c>
      <c r="Q19" s="202"/>
      <c r="R19" s="202"/>
    </row>
    <row r="20" spans="1:18" ht="31.5" customHeight="1">
      <c r="A20" s="202"/>
      <c r="B20" s="202"/>
      <c r="C20" s="202"/>
      <c r="D20" s="202"/>
      <c r="E20" s="202"/>
      <c r="F20" s="212"/>
      <c r="G20" s="202"/>
      <c r="H20" s="202"/>
      <c r="I20" s="202"/>
      <c r="J20" s="202"/>
      <c r="K20" s="202"/>
      <c r="L20" s="212" t="s">
        <v>119</v>
      </c>
      <c r="M20" s="212" t="s">
        <v>120</v>
      </c>
      <c r="N20" s="212"/>
      <c r="O20" s="202"/>
      <c r="P20" s="213"/>
      <c r="Q20" s="213" t="s">
        <v>115</v>
      </c>
      <c r="R20" s="212" t="s">
        <v>121</v>
      </c>
    </row>
    <row r="21" spans="1:18" ht="51.75" customHeight="1">
      <c r="A21" s="202"/>
      <c r="B21" s="202"/>
      <c r="C21" s="202"/>
      <c r="D21" s="202"/>
      <c r="E21" s="202"/>
      <c r="F21" s="212"/>
      <c r="G21" s="202"/>
      <c r="H21" s="202"/>
      <c r="I21" s="202"/>
      <c r="J21" s="202"/>
      <c r="K21" s="202"/>
      <c r="L21" s="212"/>
      <c r="M21" s="23" t="s">
        <v>115</v>
      </c>
      <c r="N21" s="106" t="s">
        <v>122</v>
      </c>
      <c r="O21" s="202"/>
      <c r="P21" s="213"/>
      <c r="Q21" s="213"/>
      <c r="R21" s="212"/>
    </row>
    <row r="22" spans="1:18" s="107" customFormat="1" ht="11.2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9</v>
      </c>
      <c r="K22" s="25">
        <v>10</v>
      </c>
      <c r="L22" s="25">
        <v>11</v>
      </c>
      <c r="M22" s="25">
        <v>12</v>
      </c>
      <c r="N22" s="25">
        <v>13</v>
      </c>
      <c r="O22" s="25">
        <v>15</v>
      </c>
      <c r="P22" s="25">
        <v>16</v>
      </c>
      <c r="Q22" s="25">
        <v>14</v>
      </c>
      <c r="R22" s="25">
        <v>15</v>
      </c>
    </row>
    <row r="23" spans="1:18" s="107" customFormat="1" ht="11.25">
      <c r="A23" s="25" t="s">
        <v>123</v>
      </c>
      <c r="B23" s="26" t="s">
        <v>27</v>
      </c>
      <c r="C23" s="27" t="s">
        <v>28</v>
      </c>
      <c r="D23" s="28">
        <f>SUM(D24:D28)</f>
        <v>22061.9</v>
      </c>
      <c r="E23" s="108">
        <v>581.4</v>
      </c>
      <c r="F23" s="108">
        <v>0</v>
      </c>
      <c r="G23" s="108">
        <v>0</v>
      </c>
      <c r="H23" s="108">
        <v>0</v>
      </c>
      <c r="I23" s="28">
        <f>SUM(I24:I27)</f>
        <v>0</v>
      </c>
      <c r="J23" s="28">
        <f>SUM(J24:J27)</f>
        <v>22731.91</v>
      </c>
      <c r="K23" s="109" t="s">
        <v>27</v>
      </c>
      <c r="L23" s="109" t="s">
        <v>27</v>
      </c>
      <c r="M23" s="109" t="s">
        <v>27</v>
      </c>
      <c r="N23" s="109" t="s">
        <v>27</v>
      </c>
      <c r="O23" s="109" t="s">
        <v>27</v>
      </c>
      <c r="P23" s="109" t="s">
        <v>27</v>
      </c>
      <c r="Q23" s="109">
        <f>E23-G23+H23+J23-K29</f>
        <v>1251.4099999999999</v>
      </c>
      <c r="R23" s="108">
        <v>0</v>
      </c>
    </row>
    <row r="24" spans="1:18" s="107" customFormat="1" ht="13.5" customHeight="1">
      <c r="A24" s="110" t="s">
        <v>124</v>
      </c>
      <c r="B24" s="26" t="s">
        <v>27</v>
      </c>
      <c r="C24" s="27" t="s">
        <v>30</v>
      </c>
      <c r="D24" s="108">
        <v>0</v>
      </c>
      <c r="E24" s="109" t="s">
        <v>27</v>
      </c>
      <c r="F24" s="109" t="s">
        <v>27</v>
      </c>
      <c r="G24" s="109" t="s">
        <v>27</v>
      </c>
      <c r="H24" s="109" t="s">
        <v>27</v>
      </c>
      <c r="I24" s="108">
        <v>0</v>
      </c>
      <c r="J24" s="108">
        <v>0</v>
      </c>
      <c r="K24" s="109" t="s">
        <v>27</v>
      </c>
      <c r="L24" s="109" t="s">
        <v>27</v>
      </c>
      <c r="M24" s="109" t="s">
        <v>27</v>
      </c>
      <c r="N24" s="109" t="s">
        <v>27</v>
      </c>
      <c r="O24" s="109" t="s">
        <v>27</v>
      </c>
      <c r="P24" s="109" t="s">
        <v>27</v>
      </c>
      <c r="Q24" s="109" t="s">
        <v>27</v>
      </c>
      <c r="R24" s="109" t="s">
        <v>27</v>
      </c>
    </row>
    <row r="25" spans="1:18" s="107" customFormat="1" ht="11.25">
      <c r="A25" s="111" t="s">
        <v>125</v>
      </c>
      <c r="B25" s="26" t="s">
        <v>27</v>
      </c>
      <c r="C25" s="27" t="s">
        <v>32</v>
      </c>
      <c r="D25" s="108">
        <f>J25</f>
        <v>21481.91</v>
      </c>
      <c r="E25" s="109" t="s">
        <v>27</v>
      </c>
      <c r="F25" s="109" t="s">
        <v>27</v>
      </c>
      <c r="G25" s="109" t="s">
        <v>27</v>
      </c>
      <c r="H25" s="109" t="s">
        <v>27</v>
      </c>
      <c r="I25" s="108">
        <v>0</v>
      </c>
      <c r="J25" s="108">
        <f>K40</f>
        <v>21481.91</v>
      </c>
      <c r="K25" s="109" t="s">
        <v>27</v>
      </c>
      <c r="L25" s="109" t="s">
        <v>27</v>
      </c>
      <c r="M25" s="109" t="s">
        <v>27</v>
      </c>
      <c r="N25" s="109" t="s">
        <v>27</v>
      </c>
      <c r="O25" s="109" t="s">
        <v>27</v>
      </c>
      <c r="P25" s="109" t="s">
        <v>27</v>
      </c>
      <c r="Q25" s="109" t="s">
        <v>27</v>
      </c>
      <c r="R25" s="109" t="s">
        <v>27</v>
      </c>
    </row>
    <row r="26" spans="1:18" s="107" customFormat="1" ht="11.25">
      <c r="A26" s="110" t="s">
        <v>126</v>
      </c>
      <c r="B26" s="26" t="s">
        <v>27</v>
      </c>
      <c r="C26" s="27" t="s">
        <v>34</v>
      </c>
      <c r="D26" s="108">
        <v>0</v>
      </c>
      <c r="E26" s="109" t="s">
        <v>27</v>
      </c>
      <c r="F26" s="109" t="s">
        <v>27</v>
      </c>
      <c r="G26" s="109" t="s">
        <v>27</v>
      </c>
      <c r="H26" s="109" t="s">
        <v>27</v>
      </c>
      <c r="I26" s="108">
        <v>0</v>
      </c>
      <c r="J26" s="108">
        <v>0</v>
      </c>
      <c r="K26" s="109" t="s">
        <v>27</v>
      </c>
      <c r="L26" s="109" t="s">
        <v>27</v>
      </c>
      <c r="M26" s="109" t="s">
        <v>27</v>
      </c>
      <c r="N26" s="109" t="s">
        <v>27</v>
      </c>
      <c r="O26" s="109" t="s">
        <v>27</v>
      </c>
      <c r="P26" s="109" t="s">
        <v>27</v>
      </c>
      <c r="Q26" s="109" t="s">
        <v>27</v>
      </c>
      <c r="R26" s="109" t="s">
        <v>27</v>
      </c>
    </row>
    <row r="27" spans="1:18" s="107" customFormat="1" ht="12" customHeight="1">
      <c r="A27" s="112" t="s">
        <v>127</v>
      </c>
      <c r="B27" s="26" t="s">
        <v>27</v>
      </c>
      <c r="C27" s="27" t="s">
        <v>36</v>
      </c>
      <c r="D27" s="108">
        <f>D38</f>
        <v>579.99</v>
      </c>
      <c r="E27" s="109" t="s">
        <v>27</v>
      </c>
      <c r="F27" s="109" t="s">
        <v>27</v>
      </c>
      <c r="G27" s="109" t="s">
        <v>27</v>
      </c>
      <c r="H27" s="109" t="s">
        <v>27</v>
      </c>
      <c r="I27" s="108">
        <v>0</v>
      </c>
      <c r="J27" s="108">
        <v>1250</v>
      </c>
      <c r="K27" s="109" t="s">
        <v>27</v>
      </c>
      <c r="L27" s="109" t="s">
        <v>27</v>
      </c>
      <c r="M27" s="109" t="s">
        <v>27</v>
      </c>
      <c r="N27" s="109" t="s">
        <v>27</v>
      </c>
      <c r="O27" s="109" t="s">
        <v>27</v>
      </c>
      <c r="P27" s="109" t="s">
        <v>27</v>
      </c>
      <c r="Q27" s="109" t="s">
        <v>27</v>
      </c>
      <c r="R27" s="109" t="s">
        <v>27</v>
      </c>
    </row>
    <row r="28" spans="1:18" s="107" customFormat="1" ht="11.25">
      <c r="A28" s="110" t="s">
        <v>128</v>
      </c>
      <c r="B28" s="26" t="s">
        <v>27</v>
      </c>
      <c r="C28" s="27" t="s">
        <v>38</v>
      </c>
      <c r="D28" s="108"/>
      <c r="E28" s="109" t="s">
        <v>27</v>
      </c>
      <c r="F28" s="109" t="s">
        <v>27</v>
      </c>
      <c r="G28" s="109" t="s">
        <v>27</v>
      </c>
      <c r="H28" s="109" t="s">
        <v>27</v>
      </c>
      <c r="I28" s="109" t="s">
        <v>27</v>
      </c>
      <c r="J28" s="109" t="s">
        <v>27</v>
      </c>
      <c r="K28" s="109" t="s">
        <v>27</v>
      </c>
      <c r="L28" s="109" t="s">
        <v>27</v>
      </c>
      <c r="M28" s="109" t="s">
        <v>27</v>
      </c>
      <c r="N28" s="109" t="s">
        <v>27</v>
      </c>
      <c r="O28" s="109" t="s">
        <v>27</v>
      </c>
      <c r="P28" s="109" t="s">
        <v>27</v>
      </c>
      <c r="Q28" s="109" t="s">
        <v>27</v>
      </c>
      <c r="R28" s="109" t="s">
        <v>27</v>
      </c>
    </row>
    <row r="29" spans="1:18" s="107" customFormat="1" ht="11.25">
      <c r="A29" s="25" t="s">
        <v>129</v>
      </c>
      <c r="B29" s="25" t="s">
        <v>27</v>
      </c>
      <c r="C29" s="27" t="s">
        <v>40</v>
      </c>
      <c r="D29" s="28">
        <f>D31+D66</f>
        <v>22061.9</v>
      </c>
      <c r="E29" s="109" t="s">
        <v>27</v>
      </c>
      <c r="F29" s="109" t="s">
        <v>27</v>
      </c>
      <c r="G29" s="109" t="s">
        <v>27</v>
      </c>
      <c r="H29" s="109" t="s">
        <v>27</v>
      </c>
      <c r="I29" s="109" t="s">
        <v>27</v>
      </c>
      <c r="J29" s="109" t="s">
        <v>27</v>
      </c>
      <c r="K29" s="28">
        <f aca="true" t="shared" si="0" ref="K29:P29">K31+K66</f>
        <v>22061.9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109" t="s">
        <v>27</v>
      </c>
      <c r="R29" s="109" t="s">
        <v>27</v>
      </c>
    </row>
    <row r="30" spans="1:18" s="107" customFormat="1" ht="11.25">
      <c r="A30" s="24" t="s">
        <v>130</v>
      </c>
      <c r="B30" s="26"/>
      <c r="C30" s="27"/>
      <c r="D30" s="28"/>
      <c r="E30" s="28"/>
      <c r="F30" s="109"/>
      <c r="G30" s="109"/>
      <c r="H30" s="109"/>
      <c r="I30" s="109"/>
      <c r="J30" s="109"/>
      <c r="K30" s="28"/>
      <c r="L30" s="28"/>
      <c r="M30" s="28"/>
      <c r="N30" s="28"/>
      <c r="O30" s="28"/>
      <c r="P30" s="28"/>
      <c r="Q30" s="109"/>
      <c r="R30" s="109"/>
    </row>
    <row r="31" spans="1:18" s="107" customFormat="1" ht="11.25">
      <c r="A31" s="26" t="s">
        <v>131</v>
      </c>
      <c r="B31" s="26">
        <v>2000</v>
      </c>
      <c r="C31" s="27" t="s">
        <v>42</v>
      </c>
      <c r="D31" s="28">
        <f>D32+D37+D54+D57+D61+D65</f>
        <v>22061.9</v>
      </c>
      <c r="E31" s="109" t="s">
        <v>27</v>
      </c>
      <c r="F31" s="109" t="s">
        <v>27</v>
      </c>
      <c r="G31" s="109" t="s">
        <v>27</v>
      </c>
      <c r="H31" s="109" t="s">
        <v>27</v>
      </c>
      <c r="I31" s="109" t="s">
        <v>27</v>
      </c>
      <c r="J31" s="109" t="s">
        <v>27</v>
      </c>
      <c r="K31" s="28">
        <f aca="true" t="shared" si="1" ref="K31:P31">K32+K37+K54+K57+K61+K65</f>
        <v>22061.9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109" t="s">
        <v>27</v>
      </c>
      <c r="R31" s="109" t="s">
        <v>27</v>
      </c>
    </row>
    <row r="32" spans="1:18" s="107" customFormat="1" ht="11.25">
      <c r="A32" s="29" t="s">
        <v>31</v>
      </c>
      <c r="B32" s="26">
        <v>2100</v>
      </c>
      <c r="C32" s="27" t="s">
        <v>44</v>
      </c>
      <c r="D32" s="28">
        <f>D33+D36</f>
        <v>0</v>
      </c>
      <c r="E32" s="109" t="s">
        <v>27</v>
      </c>
      <c r="F32" s="109" t="s">
        <v>27</v>
      </c>
      <c r="G32" s="109" t="s">
        <v>27</v>
      </c>
      <c r="H32" s="109" t="s">
        <v>27</v>
      </c>
      <c r="I32" s="109" t="s">
        <v>27</v>
      </c>
      <c r="J32" s="109" t="s">
        <v>27</v>
      </c>
      <c r="K32" s="28">
        <f aca="true" t="shared" si="2" ref="K32:P32">K33+K36</f>
        <v>0</v>
      </c>
      <c r="L32" s="28">
        <f t="shared" si="2"/>
        <v>0</v>
      </c>
      <c r="M32" s="28">
        <f t="shared" si="2"/>
        <v>0</v>
      </c>
      <c r="N32" s="28">
        <f t="shared" si="2"/>
        <v>0</v>
      </c>
      <c r="O32" s="28">
        <f t="shared" si="2"/>
        <v>0</v>
      </c>
      <c r="P32" s="28">
        <f t="shared" si="2"/>
        <v>0</v>
      </c>
      <c r="Q32" s="109" t="s">
        <v>27</v>
      </c>
      <c r="R32" s="109" t="s">
        <v>27</v>
      </c>
    </row>
    <row r="33" spans="1:18" s="107" customFormat="1" ht="11.25">
      <c r="A33" s="30" t="s">
        <v>33</v>
      </c>
      <c r="B33" s="31">
        <v>2110</v>
      </c>
      <c r="C33" s="31">
        <v>100</v>
      </c>
      <c r="D33" s="35">
        <f>SUM(D34:D35)</f>
        <v>0</v>
      </c>
      <c r="E33" s="109" t="s">
        <v>27</v>
      </c>
      <c r="F33" s="109" t="s">
        <v>27</v>
      </c>
      <c r="G33" s="109" t="s">
        <v>27</v>
      </c>
      <c r="H33" s="109" t="s">
        <v>27</v>
      </c>
      <c r="I33" s="109" t="s">
        <v>27</v>
      </c>
      <c r="J33" s="109" t="s">
        <v>27</v>
      </c>
      <c r="K33" s="35">
        <f aca="true" t="shared" si="3" ref="K33:P33">SUM(K34:K35)</f>
        <v>0</v>
      </c>
      <c r="L33" s="35">
        <f t="shared" si="3"/>
        <v>0</v>
      </c>
      <c r="M33" s="35">
        <f t="shared" si="3"/>
        <v>0</v>
      </c>
      <c r="N33" s="35">
        <f t="shared" si="3"/>
        <v>0</v>
      </c>
      <c r="O33" s="35">
        <f t="shared" si="3"/>
        <v>0</v>
      </c>
      <c r="P33" s="35">
        <f t="shared" si="3"/>
        <v>0</v>
      </c>
      <c r="Q33" s="109" t="s">
        <v>27</v>
      </c>
      <c r="R33" s="109" t="s">
        <v>27</v>
      </c>
    </row>
    <row r="34" spans="1:18" s="107" customFormat="1" ht="11.25">
      <c r="A34" s="36" t="s">
        <v>35</v>
      </c>
      <c r="B34" s="23">
        <v>2111</v>
      </c>
      <c r="C34" s="23">
        <v>110</v>
      </c>
      <c r="D34" s="113">
        <v>0</v>
      </c>
      <c r="E34" s="109" t="s">
        <v>27</v>
      </c>
      <c r="F34" s="109" t="s">
        <v>27</v>
      </c>
      <c r="G34" s="109" t="s">
        <v>27</v>
      </c>
      <c r="H34" s="109" t="s">
        <v>27</v>
      </c>
      <c r="I34" s="109" t="s">
        <v>27</v>
      </c>
      <c r="J34" s="109" t="s">
        <v>27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09" t="s">
        <v>27</v>
      </c>
      <c r="R34" s="109" t="s">
        <v>27</v>
      </c>
    </row>
    <row r="35" spans="1:18" s="107" customFormat="1" ht="11.25">
      <c r="A35" s="36" t="s">
        <v>37</v>
      </c>
      <c r="B35" s="23">
        <v>2112</v>
      </c>
      <c r="C35" s="23">
        <v>120</v>
      </c>
      <c r="D35" s="113">
        <v>0</v>
      </c>
      <c r="E35" s="109" t="s">
        <v>27</v>
      </c>
      <c r="F35" s="109" t="s">
        <v>27</v>
      </c>
      <c r="G35" s="109" t="s">
        <v>27</v>
      </c>
      <c r="H35" s="109" t="s">
        <v>27</v>
      </c>
      <c r="I35" s="109" t="s">
        <v>27</v>
      </c>
      <c r="J35" s="109" t="s">
        <v>27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09" t="s">
        <v>27</v>
      </c>
      <c r="R35" s="109" t="s">
        <v>27</v>
      </c>
    </row>
    <row r="36" spans="1:18" s="107" customFormat="1" ht="11.25">
      <c r="A36" s="41" t="s">
        <v>39</v>
      </c>
      <c r="B36" s="31">
        <v>2120</v>
      </c>
      <c r="C36" s="31">
        <v>130</v>
      </c>
      <c r="D36" s="115">
        <v>0</v>
      </c>
      <c r="E36" s="109" t="s">
        <v>27</v>
      </c>
      <c r="F36" s="109" t="s">
        <v>27</v>
      </c>
      <c r="G36" s="109" t="s">
        <v>27</v>
      </c>
      <c r="H36" s="109" t="s">
        <v>27</v>
      </c>
      <c r="I36" s="109" t="s">
        <v>27</v>
      </c>
      <c r="J36" s="109" t="s">
        <v>27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09" t="s">
        <v>27</v>
      </c>
      <c r="R36" s="109" t="s">
        <v>27</v>
      </c>
    </row>
    <row r="37" spans="1:18" s="107" customFormat="1" ht="11.25">
      <c r="A37" s="42" t="s">
        <v>41</v>
      </c>
      <c r="B37" s="26">
        <v>2200</v>
      </c>
      <c r="C37" s="26">
        <v>140</v>
      </c>
      <c r="D37" s="28">
        <f>SUM(D38:D44)+D51</f>
        <v>22061.9</v>
      </c>
      <c r="E37" s="109" t="s">
        <v>27</v>
      </c>
      <c r="F37" s="109" t="s">
        <v>27</v>
      </c>
      <c r="G37" s="109" t="s">
        <v>27</v>
      </c>
      <c r="H37" s="109" t="s">
        <v>27</v>
      </c>
      <c r="I37" s="109" t="s">
        <v>27</v>
      </c>
      <c r="J37" s="109" t="s">
        <v>27</v>
      </c>
      <c r="K37" s="28">
        <f aca="true" t="shared" si="4" ref="K37:P37">SUM(K38:K44)+K51</f>
        <v>22061.9</v>
      </c>
      <c r="L37" s="28">
        <f t="shared" si="4"/>
        <v>0</v>
      </c>
      <c r="M37" s="28">
        <f t="shared" si="4"/>
        <v>0</v>
      </c>
      <c r="N37" s="28">
        <f t="shared" si="4"/>
        <v>0</v>
      </c>
      <c r="O37" s="28">
        <f t="shared" si="4"/>
        <v>0</v>
      </c>
      <c r="P37" s="28">
        <f t="shared" si="4"/>
        <v>0</v>
      </c>
      <c r="Q37" s="109" t="s">
        <v>27</v>
      </c>
      <c r="R37" s="109" t="s">
        <v>27</v>
      </c>
    </row>
    <row r="38" spans="1:18" s="107" customFormat="1" ht="11.25">
      <c r="A38" s="30" t="s">
        <v>43</v>
      </c>
      <c r="B38" s="31">
        <v>2210</v>
      </c>
      <c r="C38" s="31">
        <v>150</v>
      </c>
      <c r="D38" s="115">
        <f>K38</f>
        <v>579.99</v>
      </c>
      <c r="E38" s="109" t="s">
        <v>27</v>
      </c>
      <c r="F38" s="109" t="s">
        <v>27</v>
      </c>
      <c r="G38" s="109" t="s">
        <v>27</v>
      </c>
      <c r="H38" s="109" t="s">
        <v>27</v>
      </c>
      <c r="I38" s="109" t="s">
        <v>27</v>
      </c>
      <c r="J38" s="109" t="s">
        <v>27</v>
      </c>
      <c r="K38" s="115">
        <v>579.99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09" t="s">
        <v>27</v>
      </c>
      <c r="R38" s="109" t="s">
        <v>27</v>
      </c>
    </row>
    <row r="39" spans="1:18" s="107" customFormat="1" ht="11.25">
      <c r="A39" s="30" t="s">
        <v>45</v>
      </c>
      <c r="B39" s="31">
        <v>2220</v>
      </c>
      <c r="C39" s="31">
        <v>160</v>
      </c>
      <c r="D39" s="115">
        <v>0</v>
      </c>
      <c r="E39" s="109" t="s">
        <v>27</v>
      </c>
      <c r="F39" s="109" t="s">
        <v>27</v>
      </c>
      <c r="G39" s="109" t="s">
        <v>27</v>
      </c>
      <c r="H39" s="109" t="s">
        <v>27</v>
      </c>
      <c r="I39" s="109" t="s">
        <v>27</v>
      </c>
      <c r="J39" s="109" t="s">
        <v>27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09" t="s">
        <v>27</v>
      </c>
      <c r="R39" s="109" t="s">
        <v>27</v>
      </c>
    </row>
    <row r="40" spans="1:18" s="107" customFormat="1" ht="11.25">
      <c r="A40" s="30" t="s">
        <v>46</v>
      </c>
      <c r="B40" s="31">
        <v>2230</v>
      </c>
      <c r="C40" s="31">
        <v>170</v>
      </c>
      <c r="D40" s="115">
        <f>K40</f>
        <v>21481.91</v>
      </c>
      <c r="E40" s="109" t="s">
        <v>27</v>
      </c>
      <c r="F40" s="109" t="s">
        <v>27</v>
      </c>
      <c r="G40" s="109" t="s">
        <v>27</v>
      </c>
      <c r="H40" s="109" t="s">
        <v>27</v>
      </c>
      <c r="I40" s="109" t="s">
        <v>27</v>
      </c>
      <c r="J40" s="109" t="s">
        <v>27</v>
      </c>
      <c r="K40" s="115">
        <v>21481.91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09" t="s">
        <v>27</v>
      </c>
      <c r="R40" s="109" t="s">
        <v>27</v>
      </c>
    </row>
    <row r="41" spans="1:18" s="107" customFormat="1" ht="11.25">
      <c r="A41" s="30" t="s">
        <v>47</v>
      </c>
      <c r="B41" s="31">
        <v>2240</v>
      </c>
      <c r="C41" s="31">
        <v>180</v>
      </c>
      <c r="D41" s="115">
        <v>0</v>
      </c>
      <c r="E41" s="109" t="s">
        <v>27</v>
      </c>
      <c r="F41" s="109" t="s">
        <v>27</v>
      </c>
      <c r="G41" s="109" t="s">
        <v>27</v>
      </c>
      <c r="H41" s="109" t="s">
        <v>27</v>
      </c>
      <c r="I41" s="109" t="s">
        <v>27</v>
      </c>
      <c r="J41" s="109" t="s">
        <v>27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09" t="s">
        <v>27</v>
      </c>
      <c r="R41" s="109" t="s">
        <v>27</v>
      </c>
    </row>
    <row r="42" spans="1:18" s="107" customFormat="1" ht="11.25" customHeight="1">
      <c r="A42" s="30" t="s">
        <v>48</v>
      </c>
      <c r="B42" s="31">
        <v>2250</v>
      </c>
      <c r="C42" s="31">
        <v>190</v>
      </c>
      <c r="D42" s="115">
        <v>0</v>
      </c>
      <c r="E42" s="109" t="s">
        <v>27</v>
      </c>
      <c r="F42" s="109" t="s">
        <v>27</v>
      </c>
      <c r="G42" s="109" t="s">
        <v>27</v>
      </c>
      <c r="H42" s="109" t="s">
        <v>27</v>
      </c>
      <c r="I42" s="109" t="s">
        <v>27</v>
      </c>
      <c r="J42" s="109" t="s">
        <v>27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09" t="s">
        <v>27</v>
      </c>
      <c r="R42" s="109" t="s">
        <v>27</v>
      </c>
    </row>
    <row r="43" spans="1:18" s="107" customFormat="1" ht="11.25" customHeight="1">
      <c r="A43" s="41" t="s">
        <v>49</v>
      </c>
      <c r="B43" s="31">
        <v>2260</v>
      </c>
      <c r="C43" s="31">
        <v>200</v>
      </c>
      <c r="D43" s="115">
        <v>0</v>
      </c>
      <c r="E43" s="109" t="s">
        <v>27</v>
      </c>
      <c r="F43" s="109" t="s">
        <v>27</v>
      </c>
      <c r="G43" s="109" t="s">
        <v>27</v>
      </c>
      <c r="H43" s="109" t="s">
        <v>27</v>
      </c>
      <c r="I43" s="109" t="s">
        <v>27</v>
      </c>
      <c r="J43" s="109" t="s">
        <v>27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09" t="s">
        <v>27</v>
      </c>
      <c r="R43" s="109" t="s">
        <v>27</v>
      </c>
    </row>
    <row r="44" spans="1:18" s="107" customFormat="1" ht="11.25" customHeight="1">
      <c r="A44" s="41" t="s">
        <v>50</v>
      </c>
      <c r="B44" s="31">
        <v>2270</v>
      </c>
      <c r="C44" s="31">
        <v>210</v>
      </c>
      <c r="D44" s="35">
        <f>SUM(D45:D50)</f>
        <v>0</v>
      </c>
      <c r="E44" s="109" t="s">
        <v>27</v>
      </c>
      <c r="F44" s="109" t="s">
        <v>27</v>
      </c>
      <c r="G44" s="109" t="s">
        <v>27</v>
      </c>
      <c r="H44" s="109" t="s">
        <v>27</v>
      </c>
      <c r="I44" s="109" t="s">
        <v>27</v>
      </c>
      <c r="J44" s="109" t="s">
        <v>27</v>
      </c>
      <c r="K44" s="35">
        <f aca="true" t="shared" si="5" ref="K44:P44">SUM(K45:K50)</f>
        <v>0</v>
      </c>
      <c r="L44" s="35">
        <f t="shared" si="5"/>
        <v>0</v>
      </c>
      <c r="M44" s="35">
        <f t="shared" si="5"/>
        <v>0</v>
      </c>
      <c r="N44" s="35">
        <f t="shared" si="5"/>
        <v>0</v>
      </c>
      <c r="O44" s="35">
        <f t="shared" si="5"/>
        <v>0</v>
      </c>
      <c r="P44" s="35">
        <f t="shared" si="5"/>
        <v>0</v>
      </c>
      <c r="Q44" s="109" t="s">
        <v>27</v>
      </c>
      <c r="R44" s="109" t="s">
        <v>27</v>
      </c>
    </row>
    <row r="45" spans="1:18" s="107" customFormat="1" ht="11.25" customHeight="1">
      <c r="A45" s="36" t="s">
        <v>51</v>
      </c>
      <c r="B45" s="23">
        <v>2271</v>
      </c>
      <c r="C45" s="23">
        <v>220</v>
      </c>
      <c r="D45" s="113">
        <v>0</v>
      </c>
      <c r="E45" s="109" t="s">
        <v>27</v>
      </c>
      <c r="F45" s="109" t="s">
        <v>27</v>
      </c>
      <c r="G45" s="109" t="s">
        <v>27</v>
      </c>
      <c r="H45" s="109" t="s">
        <v>27</v>
      </c>
      <c r="I45" s="109" t="s">
        <v>27</v>
      </c>
      <c r="J45" s="109" t="s">
        <v>27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09" t="s">
        <v>27</v>
      </c>
      <c r="R45" s="109" t="s">
        <v>27</v>
      </c>
    </row>
    <row r="46" spans="1:18" s="107" customFormat="1" ht="11.25">
      <c r="A46" s="36" t="s">
        <v>52</v>
      </c>
      <c r="B46" s="23">
        <v>2272</v>
      </c>
      <c r="C46" s="31">
        <v>230</v>
      </c>
      <c r="D46" s="115">
        <v>0</v>
      </c>
      <c r="E46" s="109" t="s">
        <v>27</v>
      </c>
      <c r="F46" s="109" t="s">
        <v>27</v>
      </c>
      <c r="G46" s="109" t="s">
        <v>27</v>
      </c>
      <c r="H46" s="109" t="s">
        <v>27</v>
      </c>
      <c r="I46" s="109" t="s">
        <v>27</v>
      </c>
      <c r="J46" s="109" t="s">
        <v>27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09" t="s">
        <v>27</v>
      </c>
      <c r="R46" s="109" t="s">
        <v>27</v>
      </c>
    </row>
    <row r="47" spans="1:18" s="107" customFormat="1" ht="11.25">
      <c r="A47" s="36" t="s">
        <v>53</v>
      </c>
      <c r="B47" s="23">
        <v>2273</v>
      </c>
      <c r="C47" s="23">
        <v>240</v>
      </c>
      <c r="D47" s="115">
        <v>0</v>
      </c>
      <c r="E47" s="109" t="s">
        <v>27</v>
      </c>
      <c r="F47" s="109" t="s">
        <v>27</v>
      </c>
      <c r="G47" s="109" t="s">
        <v>27</v>
      </c>
      <c r="H47" s="109" t="s">
        <v>27</v>
      </c>
      <c r="I47" s="109" t="s">
        <v>27</v>
      </c>
      <c r="J47" s="109" t="s">
        <v>27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09" t="s">
        <v>27</v>
      </c>
      <c r="R47" s="109" t="s">
        <v>27</v>
      </c>
    </row>
    <row r="48" spans="1:18" s="107" customFormat="1" ht="11.25">
      <c r="A48" s="36" t="s">
        <v>54</v>
      </c>
      <c r="B48" s="23">
        <v>2274</v>
      </c>
      <c r="C48" s="31">
        <v>250</v>
      </c>
      <c r="D48" s="115">
        <v>0</v>
      </c>
      <c r="E48" s="109" t="s">
        <v>27</v>
      </c>
      <c r="F48" s="109" t="s">
        <v>27</v>
      </c>
      <c r="G48" s="109" t="s">
        <v>27</v>
      </c>
      <c r="H48" s="109" t="s">
        <v>27</v>
      </c>
      <c r="I48" s="109" t="s">
        <v>27</v>
      </c>
      <c r="J48" s="109" t="s">
        <v>27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09" t="s">
        <v>27</v>
      </c>
      <c r="R48" s="109" t="s">
        <v>27</v>
      </c>
    </row>
    <row r="49" spans="1:18" s="107" customFormat="1" ht="11.25">
      <c r="A49" s="36" t="s">
        <v>55</v>
      </c>
      <c r="B49" s="23">
        <v>2275</v>
      </c>
      <c r="C49" s="23">
        <v>260</v>
      </c>
      <c r="D49" s="113">
        <v>0</v>
      </c>
      <c r="E49" s="109" t="s">
        <v>27</v>
      </c>
      <c r="F49" s="109" t="s">
        <v>27</v>
      </c>
      <c r="G49" s="109" t="s">
        <v>27</v>
      </c>
      <c r="H49" s="109" t="s">
        <v>27</v>
      </c>
      <c r="I49" s="109" t="s">
        <v>27</v>
      </c>
      <c r="J49" s="109" t="s">
        <v>27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09" t="s">
        <v>27</v>
      </c>
      <c r="R49" s="109" t="s">
        <v>27</v>
      </c>
    </row>
    <row r="50" spans="1:18" s="107" customFormat="1" ht="11.25">
      <c r="A50" s="36" t="s">
        <v>56</v>
      </c>
      <c r="B50" s="23">
        <v>2276</v>
      </c>
      <c r="C50" s="23">
        <v>270</v>
      </c>
      <c r="D50" s="113">
        <v>0</v>
      </c>
      <c r="E50" s="109" t="s">
        <v>27</v>
      </c>
      <c r="F50" s="109" t="s">
        <v>27</v>
      </c>
      <c r="G50" s="109" t="s">
        <v>27</v>
      </c>
      <c r="H50" s="109" t="s">
        <v>27</v>
      </c>
      <c r="I50" s="109" t="s">
        <v>27</v>
      </c>
      <c r="J50" s="109" t="s">
        <v>27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09" t="s">
        <v>27</v>
      </c>
      <c r="R50" s="109" t="s">
        <v>27</v>
      </c>
    </row>
    <row r="51" spans="1:18" s="107" customFormat="1" ht="22.5">
      <c r="A51" s="41" t="s">
        <v>57</v>
      </c>
      <c r="B51" s="31">
        <v>2280</v>
      </c>
      <c r="C51" s="31">
        <v>280</v>
      </c>
      <c r="D51" s="35">
        <f>SUM(D52:D53)</f>
        <v>0</v>
      </c>
      <c r="E51" s="109" t="s">
        <v>27</v>
      </c>
      <c r="F51" s="109" t="s">
        <v>27</v>
      </c>
      <c r="G51" s="109" t="s">
        <v>27</v>
      </c>
      <c r="H51" s="109" t="s">
        <v>27</v>
      </c>
      <c r="I51" s="109" t="s">
        <v>27</v>
      </c>
      <c r="J51" s="109" t="s">
        <v>27</v>
      </c>
      <c r="K51" s="35">
        <f aca="true" t="shared" si="6" ref="K51:P51">SUM(K52:K53)</f>
        <v>0</v>
      </c>
      <c r="L51" s="35">
        <f t="shared" si="6"/>
        <v>0</v>
      </c>
      <c r="M51" s="35">
        <f t="shared" si="6"/>
        <v>0</v>
      </c>
      <c r="N51" s="35">
        <f t="shared" si="6"/>
        <v>0</v>
      </c>
      <c r="O51" s="35">
        <f t="shared" si="6"/>
        <v>0</v>
      </c>
      <c r="P51" s="35">
        <f t="shared" si="6"/>
        <v>0</v>
      </c>
      <c r="Q51" s="109" t="s">
        <v>27</v>
      </c>
      <c r="R51" s="109" t="s">
        <v>27</v>
      </c>
    </row>
    <row r="52" spans="1:18" s="107" customFormat="1" ht="22.5">
      <c r="A52" s="116" t="s">
        <v>58</v>
      </c>
      <c r="B52" s="23">
        <v>2281</v>
      </c>
      <c r="C52" s="23">
        <v>290</v>
      </c>
      <c r="D52" s="113">
        <v>0</v>
      </c>
      <c r="E52" s="109" t="s">
        <v>27</v>
      </c>
      <c r="F52" s="109" t="s">
        <v>27</v>
      </c>
      <c r="G52" s="109" t="s">
        <v>27</v>
      </c>
      <c r="H52" s="109" t="s">
        <v>27</v>
      </c>
      <c r="I52" s="109" t="s">
        <v>27</v>
      </c>
      <c r="J52" s="109" t="s">
        <v>27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09" t="s">
        <v>27</v>
      </c>
      <c r="R52" s="109" t="s">
        <v>27</v>
      </c>
    </row>
    <row r="53" spans="1:18" s="107" customFormat="1" ht="22.5">
      <c r="A53" s="36" t="s">
        <v>59</v>
      </c>
      <c r="B53" s="23">
        <v>2282</v>
      </c>
      <c r="C53" s="31">
        <v>300</v>
      </c>
      <c r="D53" s="113">
        <v>0</v>
      </c>
      <c r="E53" s="109" t="s">
        <v>27</v>
      </c>
      <c r="F53" s="109" t="s">
        <v>27</v>
      </c>
      <c r="G53" s="109" t="s">
        <v>27</v>
      </c>
      <c r="H53" s="109" t="s">
        <v>27</v>
      </c>
      <c r="I53" s="109" t="s">
        <v>27</v>
      </c>
      <c r="J53" s="109" t="s">
        <v>27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09" t="s">
        <v>27</v>
      </c>
      <c r="R53" s="109" t="s">
        <v>27</v>
      </c>
    </row>
    <row r="54" spans="1:18" s="107" customFormat="1" ht="11.25">
      <c r="A54" s="29" t="s">
        <v>60</v>
      </c>
      <c r="B54" s="26">
        <v>2400</v>
      </c>
      <c r="C54" s="26">
        <v>310</v>
      </c>
      <c r="D54" s="28">
        <f>SUM(D55:D56)</f>
        <v>0</v>
      </c>
      <c r="E54" s="109" t="s">
        <v>27</v>
      </c>
      <c r="F54" s="109" t="s">
        <v>27</v>
      </c>
      <c r="G54" s="109" t="s">
        <v>27</v>
      </c>
      <c r="H54" s="109" t="s">
        <v>27</v>
      </c>
      <c r="I54" s="109" t="s">
        <v>27</v>
      </c>
      <c r="J54" s="109" t="s">
        <v>27</v>
      </c>
      <c r="K54" s="28">
        <f aca="true" t="shared" si="7" ref="K54:P54">SUM(K55:K56)</f>
        <v>0</v>
      </c>
      <c r="L54" s="28">
        <f t="shared" si="7"/>
        <v>0</v>
      </c>
      <c r="M54" s="28">
        <f t="shared" si="7"/>
        <v>0</v>
      </c>
      <c r="N54" s="28">
        <f t="shared" si="7"/>
        <v>0</v>
      </c>
      <c r="O54" s="28">
        <f t="shared" si="7"/>
        <v>0</v>
      </c>
      <c r="P54" s="28">
        <f t="shared" si="7"/>
        <v>0</v>
      </c>
      <c r="Q54" s="109" t="s">
        <v>27</v>
      </c>
      <c r="R54" s="109" t="s">
        <v>27</v>
      </c>
    </row>
    <row r="55" spans="1:18" s="107" customFormat="1" ht="11.25">
      <c r="A55" s="46" t="s">
        <v>61</v>
      </c>
      <c r="B55" s="31">
        <v>2410</v>
      </c>
      <c r="C55" s="31">
        <v>320</v>
      </c>
      <c r="D55" s="115">
        <v>0</v>
      </c>
      <c r="E55" s="109" t="s">
        <v>27</v>
      </c>
      <c r="F55" s="109" t="s">
        <v>27</v>
      </c>
      <c r="G55" s="109" t="s">
        <v>27</v>
      </c>
      <c r="H55" s="109" t="s">
        <v>27</v>
      </c>
      <c r="I55" s="109" t="s">
        <v>27</v>
      </c>
      <c r="J55" s="109" t="s">
        <v>27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09" t="s">
        <v>27</v>
      </c>
      <c r="R55" s="109" t="s">
        <v>27</v>
      </c>
    </row>
    <row r="56" spans="1:18" s="107" customFormat="1" ht="11.25">
      <c r="A56" s="46" t="s">
        <v>62</v>
      </c>
      <c r="B56" s="31">
        <v>2420</v>
      </c>
      <c r="C56" s="31">
        <v>330</v>
      </c>
      <c r="D56" s="115">
        <v>0</v>
      </c>
      <c r="E56" s="109" t="s">
        <v>27</v>
      </c>
      <c r="F56" s="109" t="s">
        <v>27</v>
      </c>
      <c r="G56" s="109" t="s">
        <v>27</v>
      </c>
      <c r="H56" s="109" t="s">
        <v>27</v>
      </c>
      <c r="I56" s="109" t="s">
        <v>27</v>
      </c>
      <c r="J56" s="109" t="s">
        <v>27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09" t="s">
        <v>27</v>
      </c>
      <c r="R56" s="109" t="s">
        <v>27</v>
      </c>
    </row>
    <row r="57" spans="1:18" s="107" customFormat="1" ht="11.25">
      <c r="A57" s="47" t="s">
        <v>63</v>
      </c>
      <c r="B57" s="26">
        <v>2600</v>
      </c>
      <c r="C57" s="117">
        <v>340</v>
      </c>
      <c r="D57" s="28">
        <f>SUM(D58:D60)</f>
        <v>0</v>
      </c>
      <c r="E57" s="109" t="s">
        <v>27</v>
      </c>
      <c r="F57" s="109" t="s">
        <v>27</v>
      </c>
      <c r="G57" s="109" t="s">
        <v>27</v>
      </c>
      <c r="H57" s="109" t="s">
        <v>27</v>
      </c>
      <c r="I57" s="109" t="s">
        <v>27</v>
      </c>
      <c r="J57" s="109" t="s">
        <v>27</v>
      </c>
      <c r="K57" s="28">
        <f aca="true" t="shared" si="8" ref="K57:P57">SUM(K58:K60)</f>
        <v>0</v>
      </c>
      <c r="L57" s="28">
        <f t="shared" si="8"/>
        <v>0</v>
      </c>
      <c r="M57" s="28">
        <f t="shared" si="8"/>
        <v>0</v>
      </c>
      <c r="N57" s="28">
        <f t="shared" si="8"/>
        <v>0</v>
      </c>
      <c r="O57" s="28">
        <f t="shared" si="8"/>
        <v>0</v>
      </c>
      <c r="P57" s="28">
        <f t="shared" si="8"/>
        <v>0</v>
      </c>
      <c r="Q57" s="109" t="s">
        <v>27</v>
      </c>
      <c r="R57" s="109" t="s">
        <v>27</v>
      </c>
    </row>
    <row r="58" spans="1:18" s="107" customFormat="1" ht="12.75" customHeight="1">
      <c r="A58" s="41" t="s">
        <v>64</v>
      </c>
      <c r="B58" s="31">
        <v>2610</v>
      </c>
      <c r="C58" s="31">
        <v>350</v>
      </c>
      <c r="D58" s="115">
        <v>0</v>
      </c>
      <c r="E58" s="109" t="s">
        <v>27</v>
      </c>
      <c r="F58" s="109" t="s">
        <v>27</v>
      </c>
      <c r="G58" s="109" t="s">
        <v>27</v>
      </c>
      <c r="H58" s="109" t="s">
        <v>27</v>
      </c>
      <c r="I58" s="109" t="s">
        <v>27</v>
      </c>
      <c r="J58" s="109" t="s">
        <v>27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09" t="s">
        <v>27</v>
      </c>
      <c r="R58" s="109" t="s">
        <v>27</v>
      </c>
    </row>
    <row r="59" spans="1:18" s="107" customFormat="1" ht="11.25">
      <c r="A59" s="41" t="s">
        <v>65</v>
      </c>
      <c r="B59" s="31">
        <v>2620</v>
      </c>
      <c r="C59" s="31">
        <v>360</v>
      </c>
      <c r="D59" s="118">
        <v>0</v>
      </c>
      <c r="E59" s="109" t="s">
        <v>27</v>
      </c>
      <c r="F59" s="109" t="s">
        <v>27</v>
      </c>
      <c r="G59" s="109" t="s">
        <v>27</v>
      </c>
      <c r="H59" s="109" t="s">
        <v>27</v>
      </c>
      <c r="I59" s="109" t="s">
        <v>27</v>
      </c>
      <c r="J59" s="109" t="s">
        <v>27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09" t="s">
        <v>27</v>
      </c>
      <c r="R59" s="109" t="s">
        <v>27</v>
      </c>
    </row>
    <row r="60" spans="1:18" s="107" customFormat="1" ht="11.25" customHeight="1">
      <c r="A60" s="46" t="s">
        <v>66</v>
      </c>
      <c r="B60" s="31">
        <v>2630</v>
      </c>
      <c r="C60" s="31">
        <v>370</v>
      </c>
      <c r="D60" s="120">
        <v>0</v>
      </c>
      <c r="E60" s="109" t="s">
        <v>27</v>
      </c>
      <c r="F60" s="109" t="s">
        <v>27</v>
      </c>
      <c r="G60" s="109" t="s">
        <v>27</v>
      </c>
      <c r="H60" s="109" t="s">
        <v>27</v>
      </c>
      <c r="I60" s="109" t="s">
        <v>27</v>
      </c>
      <c r="J60" s="109" t="s">
        <v>27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09" t="s">
        <v>27</v>
      </c>
      <c r="R60" s="109" t="s">
        <v>27</v>
      </c>
    </row>
    <row r="61" spans="1:18" s="107" customFormat="1" ht="10.5" customHeight="1">
      <c r="A61" s="42" t="s">
        <v>67</v>
      </c>
      <c r="B61" s="26">
        <v>2700</v>
      </c>
      <c r="C61" s="26">
        <v>380</v>
      </c>
      <c r="D61" s="28">
        <f>SUM(D62:D64)</f>
        <v>0</v>
      </c>
      <c r="E61" s="109" t="s">
        <v>27</v>
      </c>
      <c r="F61" s="109" t="s">
        <v>27</v>
      </c>
      <c r="G61" s="109" t="s">
        <v>27</v>
      </c>
      <c r="H61" s="109" t="s">
        <v>27</v>
      </c>
      <c r="I61" s="109" t="s">
        <v>27</v>
      </c>
      <c r="J61" s="109" t="s">
        <v>27</v>
      </c>
      <c r="K61" s="28">
        <f aca="true" t="shared" si="9" ref="K61:P61">SUM(K62:K64)</f>
        <v>0</v>
      </c>
      <c r="L61" s="28">
        <f t="shared" si="9"/>
        <v>0</v>
      </c>
      <c r="M61" s="28">
        <f t="shared" si="9"/>
        <v>0</v>
      </c>
      <c r="N61" s="28">
        <f t="shared" si="9"/>
        <v>0</v>
      </c>
      <c r="O61" s="28">
        <f t="shared" si="9"/>
        <v>0</v>
      </c>
      <c r="P61" s="28">
        <f t="shared" si="9"/>
        <v>0</v>
      </c>
      <c r="Q61" s="109" t="s">
        <v>27</v>
      </c>
      <c r="R61" s="109" t="s">
        <v>27</v>
      </c>
    </row>
    <row r="62" spans="1:18" s="107" customFormat="1" ht="11.25">
      <c r="A62" s="41" t="s">
        <v>68</v>
      </c>
      <c r="B62" s="31">
        <v>2710</v>
      </c>
      <c r="C62" s="31">
        <v>390</v>
      </c>
      <c r="D62" s="115">
        <v>0</v>
      </c>
      <c r="E62" s="109" t="s">
        <v>27</v>
      </c>
      <c r="F62" s="109" t="s">
        <v>27</v>
      </c>
      <c r="G62" s="109" t="s">
        <v>27</v>
      </c>
      <c r="H62" s="109" t="s">
        <v>27</v>
      </c>
      <c r="I62" s="109" t="s">
        <v>27</v>
      </c>
      <c r="J62" s="109" t="s">
        <v>27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09" t="s">
        <v>27</v>
      </c>
      <c r="R62" s="109" t="s">
        <v>27</v>
      </c>
    </row>
    <row r="63" spans="1:18" s="107" customFormat="1" ht="11.25">
      <c r="A63" s="41" t="s">
        <v>69</v>
      </c>
      <c r="B63" s="31">
        <v>2720</v>
      </c>
      <c r="C63" s="31">
        <v>400</v>
      </c>
      <c r="D63" s="115">
        <v>0</v>
      </c>
      <c r="E63" s="109" t="s">
        <v>27</v>
      </c>
      <c r="F63" s="109" t="s">
        <v>27</v>
      </c>
      <c r="G63" s="109" t="s">
        <v>27</v>
      </c>
      <c r="H63" s="109" t="s">
        <v>27</v>
      </c>
      <c r="I63" s="109" t="s">
        <v>27</v>
      </c>
      <c r="J63" s="109" t="s">
        <v>27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09" t="s">
        <v>27</v>
      </c>
      <c r="R63" s="109" t="s">
        <v>27</v>
      </c>
    </row>
    <row r="64" spans="1:18" s="107" customFormat="1" ht="11.25">
      <c r="A64" s="41" t="s">
        <v>70</v>
      </c>
      <c r="B64" s="31">
        <v>2730</v>
      </c>
      <c r="C64" s="31">
        <v>410</v>
      </c>
      <c r="D64" s="115">
        <v>0</v>
      </c>
      <c r="E64" s="109" t="s">
        <v>27</v>
      </c>
      <c r="F64" s="109" t="s">
        <v>27</v>
      </c>
      <c r="G64" s="109" t="s">
        <v>27</v>
      </c>
      <c r="H64" s="109" t="s">
        <v>27</v>
      </c>
      <c r="I64" s="109" t="s">
        <v>27</v>
      </c>
      <c r="J64" s="109" t="s">
        <v>27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09" t="s">
        <v>27</v>
      </c>
      <c r="R64" s="109" t="s">
        <v>27</v>
      </c>
    </row>
    <row r="65" spans="1:18" s="107" customFormat="1" ht="11.25">
      <c r="A65" s="42" t="s">
        <v>71</v>
      </c>
      <c r="B65" s="26">
        <v>2800</v>
      </c>
      <c r="C65" s="26">
        <v>420</v>
      </c>
      <c r="D65" s="108">
        <v>0</v>
      </c>
      <c r="E65" s="109" t="s">
        <v>27</v>
      </c>
      <c r="F65" s="109" t="s">
        <v>27</v>
      </c>
      <c r="G65" s="109" t="s">
        <v>27</v>
      </c>
      <c r="H65" s="109" t="s">
        <v>27</v>
      </c>
      <c r="I65" s="109" t="s">
        <v>27</v>
      </c>
      <c r="J65" s="109" t="s">
        <v>27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9" t="s">
        <v>27</v>
      </c>
      <c r="R65" s="109" t="s">
        <v>27</v>
      </c>
    </row>
    <row r="66" spans="1:18" s="107" customFormat="1" ht="11.25">
      <c r="A66" s="26" t="s">
        <v>72</v>
      </c>
      <c r="B66" s="26">
        <v>3000</v>
      </c>
      <c r="C66" s="26">
        <v>430</v>
      </c>
      <c r="D66" s="28">
        <f>D67+D81</f>
        <v>0</v>
      </c>
      <c r="E66" s="109" t="s">
        <v>27</v>
      </c>
      <c r="F66" s="109" t="s">
        <v>27</v>
      </c>
      <c r="G66" s="109" t="s">
        <v>27</v>
      </c>
      <c r="H66" s="109" t="s">
        <v>27</v>
      </c>
      <c r="I66" s="109" t="s">
        <v>27</v>
      </c>
      <c r="J66" s="109" t="s">
        <v>27</v>
      </c>
      <c r="K66" s="28">
        <f aca="true" t="shared" si="10" ref="K66:P66">K67+K81</f>
        <v>0</v>
      </c>
      <c r="L66" s="28">
        <f t="shared" si="10"/>
        <v>0</v>
      </c>
      <c r="M66" s="28">
        <f t="shared" si="10"/>
        <v>0</v>
      </c>
      <c r="N66" s="28">
        <f t="shared" si="10"/>
        <v>0</v>
      </c>
      <c r="O66" s="28">
        <f t="shared" si="10"/>
        <v>0</v>
      </c>
      <c r="P66" s="28">
        <f t="shared" si="10"/>
        <v>0</v>
      </c>
      <c r="Q66" s="109" t="s">
        <v>27</v>
      </c>
      <c r="R66" s="109" t="s">
        <v>27</v>
      </c>
    </row>
    <row r="67" spans="1:18" s="107" customFormat="1" ht="11.25">
      <c r="A67" s="29" t="s">
        <v>73</v>
      </c>
      <c r="B67" s="26">
        <v>3100</v>
      </c>
      <c r="C67" s="26">
        <v>440</v>
      </c>
      <c r="D67" s="28">
        <f>D68+D69+D72+D75+D79+D80</f>
        <v>0</v>
      </c>
      <c r="E67" s="109" t="s">
        <v>27</v>
      </c>
      <c r="F67" s="109" t="s">
        <v>27</v>
      </c>
      <c r="G67" s="109" t="s">
        <v>27</v>
      </c>
      <c r="H67" s="109" t="s">
        <v>27</v>
      </c>
      <c r="I67" s="109" t="s">
        <v>27</v>
      </c>
      <c r="J67" s="109" t="s">
        <v>27</v>
      </c>
      <c r="K67" s="28">
        <f aca="true" t="shared" si="11" ref="K67:P67">K68+K69+K72+K75+K79+K80</f>
        <v>0</v>
      </c>
      <c r="L67" s="28">
        <f t="shared" si="11"/>
        <v>0</v>
      </c>
      <c r="M67" s="28">
        <f t="shared" si="11"/>
        <v>0</v>
      </c>
      <c r="N67" s="28">
        <f t="shared" si="11"/>
        <v>0</v>
      </c>
      <c r="O67" s="28">
        <f t="shared" si="11"/>
        <v>0</v>
      </c>
      <c r="P67" s="28">
        <f t="shared" si="11"/>
        <v>0</v>
      </c>
      <c r="Q67" s="109" t="s">
        <v>27</v>
      </c>
      <c r="R67" s="109" t="s">
        <v>27</v>
      </c>
    </row>
    <row r="68" spans="1:18" s="107" customFormat="1" ht="11.25">
      <c r="A68" s="41" t="s">
        <v>74</v>
      </c>
      <c r="B68" s="31">
        <v>3110</v>
      </c>
      <c r="C68" s="31">
        <v>450</v>
      </c>
      <c r="D68" s="115">
        <v>0</v>
      </c>
      <c r="E68" s="109" t="s">
        <v>27</v>
      </c>
      <c r="F68" s="109" t="s">
        <v>27</v>
      </c>
      <c r="G68" s="109" t="s">
        <v>27</v>
      </c>
      <c r="H68" s="109" t="s">
        <v>27</v>
      </c>
      <c r="I68" s="109" t="s">
        <v>27</v>
      </c>
      <c r="J68" s="109" t="s">
        <v>27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09" t="s">
        <v>27</v>
      </c>
      <c r="R68" s="109" t="s">
        <v>27</v>
      </c>
    </row>
    <row r="69" spans="1:18" s="107" customFormat="1" ht="11.25">
      <c r="A69" s="46" t="s">
        <v>75</v>
      </c>
      <c r="B69" s="31">
        <v>3120</v>
      </c>
      <c r="C69" s="31">
        <v>460</v>
      </c>
      <c r="D69" s="35">
        <f>SUM(D70:D71)</f>
        <v>0</v>
      </c>
      <c r="E69" s="109" t="s">
        <v>27</v>
      </c>
      <c r="F69" s="109" t="s">
        <v>27</v>
      </c>
      <c r="G69" s="109" t="s">
        <v>27</v>
      </c>
      <c r="H69" s="109" t="s">
        <v>27</v>
      </c>
      <c r="I69" s="109" t="s">
        <v>27</v>
      </c>
      <c r="J69" s="109" t="s">
        <v>27</v>
      </c>
      <c r="K69" s="35">
        <f aca="true" t="shared" si="12" ref="K69:P69">SUM(K70:K71)</f>
        <v>0</v>
      </c>
      <c r="L69" s="35">
        <f t="shared" si="12"/>
        <v>0</v>
      </c>
      <c r="M69" s="35">
        <f t="shared" si="12"/>
        <v>0</v>
      </c>
      <c r="N69" s="35">
        <f t="shared" si="12"/>
        <v>0</v>
      </c>
      <c r="O69" s="35">
        <f t="shared" si="12"/>
        <v>0</v>
      </c>
      <c r="P69" s="35">
        <f t="shared" si="12"/>
        <v>0</v>
      </c>
      <c r="Q69" s="109" t="s">
        <v>27</v>
      </c>
      <c r="R69" s="109" t="s">
        <v>27</v>
      </c>
    </row>
    <row r="70" spans="1:18" s="107" customFormat="1" ht="13.5" customHeight="1">
      <c r="A70" s="36" t="s">
        <v>76</v>
      </c>
      <c r="B70" s="23">
        <v>3121</v>
      </c>
      <c r="C70" s="23">
        <v>470</v>
      </c>
      <c r="D70" s="113">
        <v>0</v>
      </c>
      <c r="E70" s="109" t="s">
        <v>27</v>
      </c>
      <c r="F70" s="109" t="s">
        <v>27</v>
      </c>
      <c r="G70" s="109" t="s">
        <v>27</v>
      </c>
      <c r="H70" s="109" t="s">
        <v>27</v>
      </c>
      <c r="I70" s="109" t="s">
        <v>27</v>
      </c>
      <c r="J70" s="109" t="s">
        <v>27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09" t="s">
        <v>27</v>
      </c>
      <c r="R70" s="109" t="s">
        <v>27</v>
      </c>
    </row>
    <row r="71" spans="1:18" s="107" customFormat="1" ht="11.25">
      <c r="A71" s="36" t="s">
        <v>77</v>
      </c>
      <c r="B71" s="23">
        <v>3122</v>
      </c>
      <c r="C71" s="23">
        <v>480</v>
      </c>
      <c r="D71" s="113">
        <v>0</v>
      </c>
      <c r="E71" s="109" t="s">
        <v>27</v>
      </c>
      <c r="F71" s="109" t="s">
        <v>27</v>
      </c>
      <c r="G71" s="109" t="s">
        <v>27</v>
      </c>
      <c r="H71" s="109" t="s">
        <v>27</v>
      </c>
      <c r="I71" s="109" t="s">
        <v>27</v>
      </c>
      <c r="J71" s="109" t="s">
        <v>27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09" t="s">
        <v>27</v>
      </c>
      <c r="R71" s="109" t="s">
        <v>27</v>
      </c>
    </row>
    <row r="72" spans="1:18" s="107" customFormat="1" ht="11.25">
      <c r="A72" s="30" t="s">
        <v>78</v>
      </c>
      <c r="B72" s="31">
        <v>3130</v>
      </c>
      <c r="C72" s="31">
        <v>490</v>
      </c>
      <c r="D72" s="35">
        <f>SUM(D73:D74)</f>
        <v>0</v>
      </c>
      <c r="E72" s="109" t="s">
        <v>27</v>
      </c>
      <c r="F72" s="109" t="s">
        <v>27</v>
      </c>
      <c r="G72" s="109" t="s">
        <v>27</v>
      </c>
      <c r="H72" s="109" t="s">
        <v>27</v>
      </c>
      <c r="I72" s="109" t="s">
        <v>27</v>
      </c>
      <c r="J72" s="109" t="s">
        <v>27</v>
      </c>
      <c r="K72" s="35">
        <f aca="true" t="shared" si="13" ref="K72:P72">SUM(K73:K74)</f>
        <v>0</v>
      </c>
      <c r="L72" s="35">
        <f t="shared" si="13"/>
        <v>0</v>
      </c>
      <c r="M72" s="35">
        <f t="shared" si="13"/>
        <v>0</v>
      </c>
      <c r="N72" s="35">
        <f t="shared" si="13"/>
        <v>0</v>
      </c>
      <c r="O72" s="35">
        <f t="shared" si="13"/>
        <v>0</v>
      </c>
      <c r="P72" s="35">
        <f t="shared" si="13"/>
        <v>0</v>
      </c>
      <c r="Q72" s="109" t="s">
        <v>27</v>
      </c>
      <c r="R72" s="109" t="s">
        <v>27</v>
      </c>
    </row>
    <row r="73" spans="1:18" s="107" customFormat="1" ht="11.25">
      <c r="A73" s="36" t="s">
        <v>79</v>
      </c>
      <c r="B73" s="23">
        <v>3131</v>
      </c>
      <c r="C73" s="23">
        <v>500</v>
      </c>
      <c r="D73" s="113">
        <v>0</v>
      </c>
      <c r="E73" s="109" t="s">
        <v>27</v>
      </c>
      <c r="F73" s="109" t="s">
        <v>27</v>
      </c>
      <c r="G73" s="109" t="s">
        <v>27</v>
      </c>
      <c r="H73" s="109" t="s">
        <v>27</v>
      </c>
      <c r="I73" s="109" t="s">
        <v>27</v>
      </c>
      <c r="J73" s="109" t="s">
        <v>27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09" t="s">
        <v>27</v>
      </c>
      <c r="R73" s="109" t="s">
        <v>27</v>
      </c>
    </row>
    <row r="74" spans="1:18" s="107" customFormat="1" ht="11.25">
      <c r="A74" s="36" t="s">
        <v>80</v>
      </c>
      <c r="B74" s="23">
        <v>3132</v>
      </c>
      <c r="C74" s="23">
        <v>510</v>
      </c>
      <c r="D74" s="113">
        <v>0</v>
      </c>
      <c r="E74" s="109" t="s">
        <v>27</v>
      </c>
      <c r="F74" s="109" t="s">
        <v>27</v>
      </c>
      <c r="G74" s="109" t="s">
        <v>27</v>
      </c>
      <c r="H74" s="109" t="s">
        <v>27</v>
      </c>
      <c r="I74" s="109" t="s">
        <v>27</v>
      </c>
      <c r="J74" s="109" t="s">
        <v>27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09" t="s">
        <v>27</v>
      </c>
      <c r="R74" s="109" t="s">
        <v>27</v>
      </c>
    </row>
    <row r="75" spans="1:18" s="107" customFormat="1" ht="11.25">
      <c r="A75" s="30" t="s">
        <v>81</v>
      </c>
      <c r="B75" s="31">
        <v>3140</v>
      </c>
      <c r="C75" s="31">
        <v>520</v>
      </c>
      <c r="D75" s="35">
        <f>SUM(D76:D78)</f>
        <v>0</v>
      </c>
      <c r="E75" s="109" t="s">
        <v>27</v>
      </c>
      <c r="F75" s="109" t="s">
        <v>27</v>
      </c>
      <c r="G75" s="109" t="s">
        <v>27</v>
      </c>
      <c r="H75" s="109" t="s">
        <v>27</v>
      </c>
      <c r="I75" s="109" t="s">
        <v>27</v>
      </c>
      <c r="J75" s="109" t="s">
        <v>27</v>
      </c>
      <c r="K75" s="35">
        <f aca="true" t="shared" si="14" ref="K75:P75">SUM(K76:K78)</f>
        <v>0</v>
      </c>
      <c r="L75" s="35">
        <f t="shared" si="14"/>
        <v>0</v>
      </c>
      <c r="M75" s="35">
        <f t="shared" si="14"/>
        <v>0</v>
      </c>
      <c r="N75" s="35">
        <f t="shared" si="14"/>
        <v>0</v>
      </c>
      <c r="O75" s="35">
        <f t="shared" si="14"/>
        <v>0</v>
      </c>
      <c r="P75" s="35">
        <f t="shared" si="14"/>
        <v>0</v>
      </c>
      <c r="Q75" s="109" t="s">
        <v>27</v>
      </c>
      <c r="R75" s="109" t="s">
        <v>27</v>
      </c>
    </row>
    <row r="76" spans="1:18" s="107" customFormat="1" ht="12">
      <c r="A76" s="56" t="s">
        <v>82</v>
      </c>
      <c r="B76" s="23">
        <v>3141</v>
      </c>
      <c r="C76" s="23">
        <v>530</v>
      </c>
      <c r="D76" s="113">
        <v>0</v>
      </c>
      <c r="E76" s="109" t="s">
        <v>27</v>
      </c>
      <c r="F76" s="109" t="s">
        <v>27</v>
      </c>
      <c r="G76" s="109" t="s">
        <v>27</v>
      </c>
      <c r="H76" s="109" t="s">
        <v>27</v>
      </c>
      <c r="I76" s="109" t="s">
        <v>27</v>
      </c>
      <c r="J76" s="109" t="s">
        <v>27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09" t="s">
        <v>27</v>
      </c>
      <c r="R76" s="109" t="s">
        <v>27</v>
      </c>
    </row>
    <row r="77" spans="1:18" s="107" customFormat="1" ht="12">
      <c r="A77" s="56" t="s">
        <v>83</v>
      </c>
      <c r="B77" s="23">
        <v>3142</v>
      </c>
      <c r="C77" s="23">
        <v>540</v>
      </c>
      <c r="D77" s="113">
        <v>0</v>
      </c>
      <c r="E77" s="109" t="s">
        <v>27</v>
      </c>
      <c r="F77" s="109" t="s">
        <v>27</v>
      </c>
      <c r="G77" s="109" t="s">
        <v>27</v>
      </c>
      <c r="H77" s="109" t="s">
        <v>27</v>
      </c>
      <c r="I77" s="109" t="s">
        <v>27</v>
      </c>
      <c r="J77" s="109" t="s">
        <v>27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  <c r="Q77" s="109" t="s">
        <v>27</v>
      </c>
      <c r="R77" s="109" t="s">
        <v>27</v>
      </c>
    </row>
    <row r="78" spans="1:18" s="107" customFormat="1" ht="12">
      <c r="A78" s="56" t="s">
        <v>84</v>
      </c>
      <c r="B78" s="23">
        <v>3143</v>
      </c>
      <c r="C78" s="23">
        <v>550</v>
      </c>
      <c r="D78" s="113">
        <v>0</v>
      </c>
      <c r="E78" s="109" t="s">
        <v>27</v>
      </c>
      <c r="F78" s="109" t="s">
        <v>27</v>
      </c>
      <c r="G78" s="109" t="s">
        <v>27</v>
      </c>
      <c r="H78" s="109" t="s">
        <v>27</v>
      </c>
      <c r="I78" s="109" t="s">
        <v>27</v>
      </c>
      <c r="J78" s="109" t="s">
        <v>27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09" t="s">
        <v>27</v>
      </c>
      <c r="R78" s="109" t="s">
        <v>27</v>
      </c>
    </row>
    <row r="79" spans="1:18" s="107" customFormat="1" ht="11.25">
      <c r="A79" s="30" t="s">
        <v>85</v>
      </c>
      <c r="B79" s="31">
        <v>3150</v>
      </c>
      <c r="C79" s="31">
        <v>560</v>
      </c>
      <c r="D79" s="115">
        <v>0</v>
      </c>
      <c r="E79" s="109" t="s">
        <v>27</v>
      </c>
      <c r="F79" s="109" t="s">
        <v>27</v>
      </c>
      <c r="G79" s="109" t="s">
        <v>27</v>
      </c>
      <c r="H79" s="109" t="s">
        <v>27</v>
      </c>
      <c r="I79" s="109" t="s">
        <v>27</v>
      </c>
      <c r="J79" s="109" t="s">
        <v>27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09" t="s">
        <v>27</v>
      </c>
      <c r="R79" s="109" t="s">
        <v>27</v>
      </c>
    </row>
    <row r="80" spans="1:18" s="107" customFormat="1" ht="11.25">
      <c r="A80" s="30" t="s">
        <v>86</v>
      </c>
      <c r="B80" s="31">
        <v>3160</v>
      </c>
      <c r="C80" s="31">
        <v>570</v>
      </c>
      <c r="D80" s="115">
        <v>0</v>
      </c>
      <c r="E80" s="109" t="s">
        <v>27</v>
      </c>
      <c r="F80" s="109" t="s">
        <v>27</v>
      </c>
      <c r="G80" s="109" t="s">
        <v>27</v>
      </c>
      <c r="H80" s="109" t="s">
        <v>27</v>
      </c>
      <c r="I80" s="109" t="s">
        <v>27</v>
      </c>
      <c r="J80" s="109" t="s">
        <v>27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09" t="s">
        <v>27</v>
      </c>
      <c r="R80" s="109" t="s">
        <v>27</v>
      </c>
    </row>
    <row r="81" spans="1:18" s="107" customFormat="1" ht="11.25">
      <c r="A81" s="29" t="s">
        <v>87</v>
      </c>
      <c r="B81" s="26">
        <v>3200</v>
      </c>
      <c r="C81" s="26">
        <v>580</v>
      </c>
      <c r="D81" s="28">
        <f>SUM(D82:D85)</f>
        <v>0</v>
      </c>
      <c r="E81" s="109" t="s">
        <v>27</v>
      </c>
      <c r="F81" s="109" t="s">
        <v>27</v>
      </c>
      <c r="G81" s="109" t="s">
        <v>27</v>
      </c>
      <c r="H81" s="109" t="s">
        <v>27</v>
      </c>
      <c r="I81" s="109" t="s">
        <v>27</v>
      </c>
      <c r="J81" s="109" t="s">
        <v>27</v>
      </c>
      <c r="K81" s="28">
        <f aca="true" t="shared" si="15" ref="K81:P81">SUM(K82:K85)</f>
        <v>0</v>
      </c>
      <c r="L81" s="28">
        <f t="shared" si="15"/>
        <v>0</v>
      </c>
      <c r="M81" s="28">
        <f t="shared" si="15"/>
        <v>0</v>
      </c>
      <c r="N81" s="28">
        <f t="shared" si="15"/>
        <v>0</v>
      </c>
      <c r="O81" s="28">
        <f t="shared" si="15"/>
        <v>0</v>
      </c>
      <c r="P81" s="28">
        <f t="shared" si="15"/>
        <v>0</v>
      </c>
      <c r="Q81" s="109" t="s">
        <v>27</v>
      </c>
      <c r="R81" s="109" t="s">
        <v>27</v>
      </c>
    </row>
    <row r="82" spans="1:18" s="107" customFormat="1" ht="11.25">
      <c r="A82" s="41" t="s">
        <v>88</v>
      </c>
      <c r="B82" s="31">
        <v>3210</v>
      </c>
      <c r="C82" s="31">
        <v>590</v>
      </c>
      <c r="D82" s="115">
        <v>0</v>
      </c>
      <c r="E82" s="109" t="s">
        <v>27</v>
      </c>
      <c r="F82" s="109" t="s">
        <v>27</v>
      </c>
      <c r="G82" s="109" t="s">
        <v>27</v>
      </c>
      <c r="H82" s="109" t="s">
        <v>27</v>
      </c>
      <c r="I82" s="109" t="s">
        <v>27</v>
      </c>
      <c r="J82" s="109" t="s">
        <v>27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09" t="s">
        <v>27</v>
      </c>
      <c r="R82" s="109" t="s">
        <v>27</v>
      </c>
    </row>
    <row r="83" spans="1:18" s="107" customFormat="1" ht="11.25">
      <c r="A83" s="41" t="s">
        <v>89</v>
      </c>
      <c r="B83" s="31">
        <v>3220</v>
      </c>
      <c r="C83" s="31">
        <v>600</v>
      </c>
      <c r="D83" s="115">
        <v>0</v>
      </c>
      <c r="E83" s="109" t="s">
        <v>27</v>
      </c>
      <c r="F83" s="109" t="s">
        <v>27</v>
      </c>
      <c r="G83" s="109" t="s">
        <v>27</v>
      </c>
      <c r="H83" s="109" t="s">
        <v>27</v>
      </c>
      <c r="I83" s="109" t="s">
        <v>27</v>
      </c>
      <c r="J83" s="109" t="s">
        <v>27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09" t="s">
        <v>27</v>
      </c>
      <c r="R83" s="109" t="s">
        <v>27</v>
      </c>
    </row>
    <row r="84" spans="1:18" s="107" customFormat="1" ht="11.25" customHeight="1">
      <c r="A84" s="30" t="s">
        <v>90</v>
      </c>
      <c r="B84" s="31">
        <v>3230</v>
      </c>
      <c r="C84" s="31">
        <v>610</v>
      </c>
      <c r="D84" s="115">
        <v>0</v>
      </c>
      <c r="E84" s="109" t="s">
        <v>27</v>
      </c>
      <c r="F84" s="109" t="s">
        <v>27</v>
      </c>
      <c r="G84" s="109" t="s">
        <v>27</v>
      </c>
      <c r="H84" s="109" t="s">
        <v>27</v>
      </c>
      <c r="I84" s="109" t="s">
        <v>27</v>
      </c>
      <c r="J84" s="109" t="s">
        <v>27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09" t="s">
        <v>27</v>
      </c>
      <c r="R84" s="109" t="s">
        <v>27</v>
      </c>
    </row>
    <row r="85" spans="1:18" s="107" customFormat="1" ht="13.5" customHeight="1">
      <c r="A85" s="41" t="s">
        <v>91</v>
      </c>
      <c r="B85" s="31">
        <v>3240</v>
      </c>
      <c r="C85" s="31">
        <v>620</v>
      </c>
      <c r="D85" s="115">
        <v>0</v>
      </c>
      <c r="E85" s="109" t="s">
        <v>27</v>
      </c>
      <c r="F85" s="109" t="s">
        <v>27</v>
      </c>
      <c r="G85" s="109" t="s">
        <v>27</v>
      </c>
      <c r="H85" s="109" t="s">
        <v>27</v>
      </c>
      <c r="I85" s="109" t="s">
        <v>27</v>
      </c>
      <c r="J85" s="109" t="s">
        <v>27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0</v>
      </c>
      <c r="Q85" s="109" t="s">
        <v>27</v>
      </c>
      <c r="R85" s="109" t="s">
        <v>27</v>
      </c>
    </row>
    <row r="86" spans="1:18" s="107" customFormat="1" ht="12" customHeight="1" hidden="1">
      <c r="A86" s="61"/>
      <c r="B86" s="121"/>
      <c r="C86" s="121"/>
      <c r="D86" s="122"/>
      <c r="E86" s="122"/>
      <c r="F86" s="123"/>
      <c r="G86" s="123"/>
      <c r="H86" s="123"/>
      <c r="I86" s="123"/>
      <c r="J86" s="123"/>
      <c r="K86" s="122"/>
      <c r="L86" s="122"/>
      <c r="M86" s="122"/>
      <c r="N86" s="122"/>
      <c r="O86" s="122"/>
      <c r="P86" s="122"/>
      <c r="Q86" s="122"/>
      <c r="R86" s="123"/>
    </row>
    <row r="87" spans="1:18" s="107" customFormat="1" ht="12" customHeight="1" hidden="1">
      <c r="A87" s="30"/>
      <c r="B87" s="31"/>
      <c r="C87" s="31"/>
      <c r="D87" s="124"/>
      <c r="E87" s="124"/>
      <c r="F87" s="125"/>
      <c r="G87" s="125"/>
      <c r="H87" s="125"/>
      <c r="I87" s="125"/>
      <c r="J87" s="125"/>
      <c r="K87" s="124"/>
      <c r="L87" s="124"/>
      <c r="M87" s="124"/>
      <c r="N87" s="124"/>
      <c r="O87" s="124"/>
      <c r="P87" s="124"/>
      <c r="Q87" s="124"/>
      <c r="R87" s="125"/>
    </row>
    <row r="88" spans="1:18" s="107" customFormat="1" ht="12" customHeight="1" hidden="1">
      <c r="A88" s="30" t="s">
        <v>132</v>
      </c>
      <c r="B88" s="31">
        <v>2450</v>
      </c>
      <c r="C88" s="31">
        <v>610</v>
      </c>
      <c r="D88" s="124" t="s">
        <v>133</v>
      </c>
      <c r="E88" s="124"/>
      <c r="F88" s="125" t="s">
        <v>27</v>
      </c>
      <c r="G88" s="125" t="s">
        <v>27</v>
      </c>
      <c r="H88" s="125" t="s">
        <v>27</v>
      </c>
      <c r="I88" s="125" t="s">
        <v>27</v>
      </c>
      <c r="J88" s="125" t="s">
        <v>27</v>
      </c>
      <c r="K88" s="124" t="s">
        <v>133</v>
      </c>
      <c r="L88" s="124"/>
      <c r="M88" s="124"/>
      <c r="N88" s="124" t="s">
        <v>133</v>
      </c>
      <c r="O88" s="124" t="s">
        <v>133</v>
      </c>
      <c r="P88" s="124" t="s">
        <v>133</v>
      </c>
      <c r="Q88" s="124"/>
      <c r="R88" s="125" t="s">
        <v>27</v>
      </c>
    </row>
    <row r="89" spans="1:18" s="107" customFormat="1" ht="12" customHeight="1" hidden="1">
      <c r="A89" s="76" t="s">
        <v>92</v>
      </c>
      <c r="B89" s="26">
        <v>4100</v>
      </c>
      <c r="C89" s="26">
        <v>620</v>
      </c>
      <c r="D89" s="125" t="s">
        <v>27</v>
      </c>
      <c r="E89" s="125"/>
      <c r="F89" s="125" t="s">
        <v>27</v>
      </c>
      <c r="G89" s="125" t="s">
        <v>27</v>
      </c>
      <c r="H89" s="125" t="s">
        <v>27</v>
      </c>
      <c r="I89" s="125" t="s">
        <v>27</v>
      </c>
      <c r="J89" s="125" t="s">
        <v>27</v>
      </c>
      <c r="K89" s="125" t="s">
        <v>27</v>
      </c>
      <c r="L89" s="125"/>
      <c r="M89" s="125"/>
      <c r="N89" s="125" t="s">
        <v>27</v>
      </c>
      <c r="O89" s="125" t="s">
        <v>27</v>
      </c>
      <c r="P89" s="125" t="s">
        <v>27</v>
      </c>
      <c r="Q89" s="125"/>
      <c r="R89" s="125" t="s">
        <v>27</v>
      </c>
    </row>
    <row r="90" spans="1:18" s="107" customFormat="1" ht="12" customHeight="1" hidden="1">
      <c r="A90" s="30" t="s">
        <v>93</v>
      </c>
      <c r="B90" s="31">
        <v>4110</v>
      </c>
      <c r="C90" s="26">
        <v>630</v>
      </c>
      <c r="D90" s="125" t="s">
        <v>27</v>
      </c>
      <c r="E90" s="125"/>
      <c r="F90" s="125" t="s">
        <v>27</v>
      </c>
      <c r="G90" s="125" t="s">
        <v>27</v>
      </c>
      <c r="H90" s="125" t="s">
        <v>27</v>
      </c>
      <c r="I90" s="125" t="s">
        <v>27</v>
      </c>
      <c r="J90" s="125" t="s">
        <v>27</v>
      </c>
      <c r="K90" s="125" t="s">
        <v>27</v>
      </c>
      <c r="L90" s="125"/>
      <c r="M90" s="125"/>
      <c r="N90" s="125" t="s">
        <v>27</v>
      </c>
      <c r="O90" s="125" t="s">
        <v>27</v>
      </c>
      <c r="P90" s="125" t="s">
        <v>27</v>
      </c>
      <c r="Q90" s="125"/>
      <c r="R90" s="125" t="s">
        <v>27</v>
      </c>
    </row>
    <row r="91" spans="1:18" s="107" customFormat="1" ht="12" customHeight="1" hidden="1">
      <c r="A91" s="36" t="s">
        <v>94</v>
      </c>
      <c r="B91" s="23">
        <v>4111</v>
      </c>
      <c r="C91" s="26">
        <v>640</v>
      </c>
      <c r="D91" s="125" t="s">
        <v>27</v>
      </c>
      <c r="E91" s="125"/>
      <c r="F91" s="125" t="s">
        <v>27</v>
      </c>
      <c r="G91" s="125" t="s">
        <v>27</v>
      </c>
      <c r="H91" s="125" t="s">
        <v>27</v>
      </c>
      <c r="I91" s="125" t="s">
        <v>27</v>
      </c>
      <c r="J91" s="125" t="s">
        <v>27</v>
      </c>
      <c r="K91" s="125" t="s">
        <v>27</v>
      </c>
      <c r="L91" s="125"/>
      <c r="M91" s="125"/>
      <c r="N91" s="125" t="s">
        <v>27</v>
      </c>
      <c r="O91" s="125" t="s">
        <v>27</v>
      </c>
      <c r="P91" s="125" t="s">
        <v>27</v>
      </c>
      <c r="Q91" s="125"/>
      <c r="R91" s="125" t="s">
        <v>27</v>
      </c>
    </row>
    <row r="92" spans="1:18" s="107" customFormat="1" ht="12" customHeight="1" hidden="1">
      <c r="A92" s="36" t="s">
        <v>95</v>
      </c>
      <c r="B92" s="23">
        <v>4112</v>
      </c>
      <c r="C92" s="26">
        <v>650</v>
      </c>
      <c r="D92" s="125" t="s">
        <v>27</v>
      </c>
      <c r="E92" s="125"/>
      <c r="F92" s="125" t="s">
        <v>27</v>
      </c>
      <c r="G92" s="125" t="s">
        <v>27</v>
      </c>
      <c r="H92" s="125" t="s">
        <v>27</v>
      </c>
      <c r="I92" s="125" t="s">
        <v>27</v>
      </c>
      <c r="J92" s="125" t="s">
        <v>27</v>
      </c>
      <c r="K92" s="125" t="s">
        <v>27</v>
      </c>
      <c r="L92" s="125"/>
      <c r="M92" s="125"/>
      <c r="N92" s="125" t="s">
        <v>27</v>
      </c>
      <c r="O92" s="125" t="s">
        <v>27</v>
      </c>
      <c r="P92" s="125" t="s">
        <v>27</v>
      </c>
      <c r="Q92" s="125"/>
      <c r="R92" s="125" t="s">
        <v>27</v>
      </c>
    </row>
    <row r="93" spans="1:18" s="107" customFormat="1" ht="12" customHeight="1" hidden="1">
      <c r="A93" s="70" t="s">
        <v>96</v>
      </c>
      <c r="B93" s="23">
        <v>4113</v>
      </c>
      <c r="C93" s="26">
        <v>660</v>
      </c>
      <c r="D93" s="125" t="s">
        <v>27</v>
      </c>
      <c r="E93" s="125"/>
      <c r="F93" s="125" t="s">
        <v>27</v>
      </c>
      <c r="G93" s="125" t="s">
        <v>27</v>
      </c>
      <c r="H93" s="125" t="s">
        <v>27</v>
      </c>
      <c r="I93" s="125" t="s">
        <v>27</v>
      </c>
      <c r="J93" s="125" t="s">
        <v>27</v>
      </c>
      <c r="K93" s="125" t="s">
        <v>27</v>
      </c>
      <c r="L93" s="125"/>
      <c r="M93" s="125"/>
      <c r="N93" s="125" t="s">
        <v>27</v>
      </c>
      <c r="O93" s="125" t="s">
        <v>27</v>
      </c>
      <c r="P93" s="125" t="s">
        <v>27</v>
      </c>
      <c r="Q93" s="125"/>
      <c r="R93" s="125" t="s">
        <v>27</v>
      </c>
    </row>
    <row r="94" spans="1:18" s="107" customFormat="1" ht="12" customHeight="1" hidden="1">
      <c r="A94" s="30" t="s">
        <v>134</v>
      </c>
      <c r="B94" s="31">
        <v>4120</v>
      </c>
      <c r="C94" s="26">
        <v>670</v>
      </c>
      <c r="D94" s="125" t="s">
        <v>27</v>
      </c>
      <c r="E94" s="125"/>
      <c r="F94" s="125" t="s">
        <v>27</v>
      </c>
      <c r="G94" s="125" t="s">
        <v>27</v>
      </c>
      <c r="H94" s="125" t="s">
        <v>27</v>
      </c>
      <c r="I94" s="125" t="s">
        <v>27</v>
      </c>
      <c r="J94" s="125" t="s">
        <v>27</v>
      </c>
      <c r="K94" s="125" t="s">
        <v>27</v>
      </c>
      <c r="L94" s="125"/>
      <c r="M94" s="125"/>
      <c r="N94" s="125" t="s">
        <v>27</v>
      </c>
      <c r="O94" s="125" t="s">
        <v>27</v>
      </c>
      <c r="P94" s="125" t="s">
        <v>27</v>
      </c>
      <c r="Q94" s="125"/>
      <c r="R94" s="125" t="s">
        <v>27</v>
      </c>
    </row>
    <row r="95" spans="1:18" s="107" customFormat="1" ht="12" customHeight="1" hidden="1">
      <c r="A95" s="45" t="s">
        <v>135</v>
      </c>
      <c r="B95" s="23">
        <v>4121</v>
      </c>
      <c r="C95" s="26">
        <v>680</v>
      </c>
      <c r="D95" s="125" t="s">
        <v>27</v>
      </c>
      <c r="E95" s="125"/>
      <c r="F95" s="125" t="s">
        <v>27</v>
      </c>
      <c r="G95" s="125" t="s">
        <v>27</v>
      </c>
      <c r="H95" s="125" t="s">
        <v>27</v>
      </c>
      <c r="I95" s="125" t="s">
        <v>27</v>
      </c>
      <c r="J95" s="125" t="s">
        <v>27</v>
      </c>
      <c r="K95" s="125" t="s">
        <v>27</v>
      </c>
      <c r="L95" s="125"/>
      <c r="M95" s="125"/>
      <c r="N95" s="125" t="s">
        <v>27</v>
      </c>
      <c r="O95" s="125" t="s">
        <v>27</v>
      </c>
      <c r="P95" s="125" t="s">
        <v>27</v>
      </c>
      <c r="Q95" s="125"/>
      <c r="R95" s="125" t="s">
        <v>27</v>
      </c>
    </row>
    <row r="96" spans="1:18" s="107" customFormat="1" ht="12" customHeight="1" hidden="1">
      <c r="A96" s="45" t="s">
        <v>136</v>
      </c>
      <c r="B96" s="23">
        <v>4122</v>
      </c>
      <c r="C96" s="26">
        <v>690</v>
      </c>
      <c r="D96" s="125" t="s">
        <v>27</v>
      </c>
      <c r="E96" s="125"/>
      <c r="F96" s="125" t="s">
        <v>27</v>
      </c>
      <c r="G96" s="125" t="s">
        <v>27</v>
      </c>
      <c r="H96" s="125" t="s">
        <v>27</v>
      </c>
      <c r="I96" s="125" t="s">
        <v>27</v>
      </c>
      <c r="J96" s="125" t="s">
        <v>27</v>
      </c>
      <c r="K96" s="125" t="s">
        <v>27</v>
      </c>
      <c r="L96" s="125"/>
      <c r="M96" s="125"/>
      <c r="N96" s="125" t="s">
        <v>27</v>
      </c>
      <c r="O96" s="125" t="s">
        <v>27</v>
      </c>
      <c r="P96" s="125" t="s">
        <v>27</v>
      </c>
      <c r="Q96" s="125"/>
      <c r="R96" s="125" t="s">
        <v>27</v>
      </c>
    </row>
    <row r="97" spans="1:18" s="107" customFormat="1" ht="12" customHeight="1" hidden="1">
      <c r="A97" s="36" t="s">
        <v>137</v>
      </c>
      <c r="B97" s="23">
        <v>4123</v>
      </c>
      <c r="C97" s="26">
        <v>700</v>
      </c>
      <c r="D97" s="125" t="s">
        <v>27</v>
      </c>
      <c r="E97" s="125"/>
      <c r="F97" s="125" t="s">
        <v>27</v>
      </c>
      <c r="G97" s="125" t="s">
        <v>27</v>
      </c>
      <c r="H97" s="125" t="s">
        <v>27</v>
      </c>
      <c r="I97" s="125" t="s">
        <v>27</v>
      </c>
      <c r="J97" s="125" t="s">
        <v>27</v>
      </c>
      <c r="K97" s="125" t="s">
        <v>27</v>
      </c>
      <c r="L97" s="125"/>
      <c r="M97" s="125"/>
      <c r="N97" s="125" t="s">
        <v>27</v>
      </c>
      <c r="O97" s="125" t="s">
        <v>27</v>
      </c>
      <c r="P97" s="125" t="s">
        <v>27</v>
      </c>
      <c r="Q97" s="125"/>
      <c r="R97" s="125" t="s">
        <v>27</v>
      </c>
    </row>
    <row r="98" spans="1:18" s="107" customFormat="1" ht="12" customHeight="1" hidden="1">
      <c r="A98" s="76" t="s">
        <v>97</v>
      </c>
      <c r="B98" s="26">
        <v>4200</v>
      </c>
      <c r="C98" s="26">
        <v>710</v>
      </c>
      <c r="D98" s="125" t="s">
        <v>27</v>
      </c>
      <c r="E98" s="125"/>
      <c r="F98" s="125" t="s">
        <v>27</v>
      </c>
      <c r="G98" s="125" t="s">
        <v>27</v>
      </c>
      <c r="H98" s="125" t="s">
        <v>27</v>
      </c>
      <c r="I98" s="125" t="s">
        <v>27</v>
      </c>
      <c r="J98" s="125" t="s">
        <v>27</v>
      </c>
      <c r="K98" s="125" t="s">
        <v>27</v>
      </c>
      <c r="L98" s="125"/>
      <c r="M98" s="125"/>
      <c r="N98" s="125" t="s">
        <v>27</v>
      </c>
      <c r="O98" s="125" t="s">
        <v>27</v>
      </c>
      <c r="P98" s="125" t="s">
        <v>27</v>
      </c>
      <c r="Q98" s="125"/>
      <c r="R98" s="125" t="s">
        <v>27</v>
      </c>
    </row>
    <row r="99" spans="1:18" ht="12" customHeight="1" hidden="1">
      <c r="A99" s="30" t="s">
        <v>98</v>
      </c>
      <c r="B99" s="31">
        <v>4210</v>
      </c>
      <c r="C99" s="26">
        <v>720</v>
      </c>
      <c r="D99" s="126" t="s">
        <v>27</v>
      </c>
      <c r="E99" s="126"/>
      <c r="F99" s="126" t="s">
        <v>27</v>
      </c>
      <c r="G99" s="125" t="s">
        <v>27</v>
      </c>
      <c r="H99" s="125" t="s">
        <v>27</v>
      </c>
      <c r="I99" s="125" t="s">
        <v>27</v>
      </c>
      <c r="J99" s="125" t="s">
        <v>27</v>
      </c>
      <c r="K99" s="125" t="s">
        <v>27</v>
      </c>
      <c r="L99" s="125"/>
      <c r="M99" s="125"/>
      <c r="N99" s="125" t="s">
        <v>27</v>
      </c>
      <c r="O99" s="125" t="s">
        <v>27</v>
      </c>
      <c r="P99" s="125" t="s">
        <v>27</v>
      </c>
      <c r="Q99" s="125"/>
      <c r="R99" s="125" t="s">
        <v>27</v>
      </c>
    </row>
    <row r="100" spans="1:18" ht="12" customHeight="1" hidden="1">
      <c r="A100" s="30" t="s">
        <v>138</v>
      </c>
      <c r="B100" s="31">
        <v>4220</v>
      </c>
      <c r="C100" s="26">
        <v>730</v>
      </c>
      <c r="D100" s="125" t="s">
        <v>27</v>
      </c>
      <c r="E100" s="125"/>
      <c r="F100" s="125" t="s">
        <v>27</v>
      </c>
      <c r="G100" s="127" t="s">
        <v>27</v>
      </c>
      <c r="H100" s="125" t="s">
        <v>27</v>
      </c>
      <c r="I100" s="125" t="s">
        <v>27</v>
      </c>
      <c r="J100" s="125" t="s">
        <v>27</v>
      </c>
      <c r="K100" s="125" t="s">
        <v>27</v>
      </c>
      <c r="L100" s="125"/>
      <c r="M100" s="125"/>
      <c r="N100" s="125" t="s">
        <v>27</v>
      </c>
      <c r="O100" s="125" t="s">
        <v>27</v>
      </c>
      <c r="P100" s="125" t="s">
        <v>27</v>
      </c>
      <c r="Q100" s="125"/>
      <c r="R100" s="125" t="s">
        <v>27</v>
      </c>
    </row>
    <row r="101" spans="1:18" ht="3" customHeight="1">
      <c r="A101" s="128"/>
      <c r="B101" s="129"/>
      <c r="C101" s="130"/>
      <c r="D101" s="131"/>
      <c r="E101" s="131"/>
      <c r="F101" s="131"/>
      <c r="K101" s="132"/>
      <c r="L101" s="132"/>
      <c r="M101" s="132"/>
      <c r="N101" s="132"/>
      <c r="O101" s="132"/>
      <c r="P101" s="132"/>
      <c r="Q101" s="132"/>
      <c r="R101" s="132"/>
    </row>
    <row r="102" spans="1:10" ht="15" customHeight="1">
      <c r="A102" s="133" t="str">
        <f>'[1]ЗАПОЛНИТЬ'!F30</f>
        <v>Керівник </v>
      </c>
      <c r="C102" s="90"/>
      <c r="D102" s="132"/>
      <c r="E102" s="132"/>
      <c r="F102" s="132"/>
      <c r="G102" s="132"/>
      <c r="H102" s="214" t="s">
        <v>161</v>
      </c>
      <c r="I102" s="214"/>
      <c r="J102" s="214"/>
    </row>
    <row r="103" spans="1:10" ht="12" customHeight="1">
      <c r="A103" s="133"/>
      <c r="C103" s="90"/>
      <c r="D103" s="91" t="s">
        <v>103</v>
      </c>
      <c r="E103" s="91"/>
      <c r="F103" s="91"/>
      <c r="H103" s="208" t="s">
        <v>104</v>
      </c>
      <c r="I103" s="208"/>
      <c r="J103" s="208"/>
    </row>
    <row r="104" spans="1:10" ht="15">
      <c r="A104" s="133" t="str">
        <f>'[1]ЗАПОЛНИТЬ'!F31</f>
        <v>Головний бухгалтер</v>
      </c>
      <c r="C104" s="1"/>
      <c r="D104" s="93"/>
      <c r="E104" s="93"/>
      <c r="F104" s="93"/>
      <c r="H104" s="206" t="str">
        <f>'[1]ЗАПОЛНИТЬ'!F28</f>
        <v>О.М.Гузєєва</v>
      </c>
      <c r="I104" s="206"/>
      <c r="J104" s="206"/>
    </row>
    <row r="105" spans="1:10" ht="15">
      <c r="A105" s="94"/>
      <c r="C105" s="1"/>
      <c r="D105" s="91" t="s">
        <v>103</v>
      </c>
      <c r="E105" s="91"/>
      <c r="F105" s="91"/>
      <c r="H105" s="208" t="s">
        <v>104</v>
      </c>
      <c r="I105" s="208"/>
      <c r="J105" s="208"/>
    </row>
    <row r="106" ht="12.75">
      <c r="A106" s="5"/>
    </row>
  </sheetData>
  <mergeCells count="52">
    <mergeCell ref="H104:J104"/>
    <mergeCell ref="H105:J105"/>
    <mergeCell ref="Q20:Q21"/>
    <mergeCell ref="R20:R21"/>
    <mergeCell ref="H102:J102"/>
    <mergeCell ref="H103:J103"/>
    <mergeCell ref="J18:J21"/>
    <mergeCell ref="K18:N18"/>
    <mergeCell ref="O18:P18"/>
    <mergeCell ref="Q18:R19"/>
    <mergeCell ref="K19:K21"/>
    <mergeCell ref="L19:N19"/>
    <mergeCell ref="O19:O21"/>
    <mergeCell ref="P19:P21"/>
    <mergeCell ref="L20:L21"/>
    <mergeCell ref="M20:N20"/>
    <mergeCell ref="E18:F18"/>
    <mergeCell ref="G18:G21"/>
    <mergeCell ref="H18:H21"/>
    <mergeCell ref="I18:I21"/>
    <mergeCell ref="E19:E21"/>
    <mergeCell ref="F19:F21"/>
    <mergeCell ref="A18:A21"/>
    <mergeCell ref="B18:B21"/>
    <mergeCell ref="C18:C21"/>
    <mergeCell ref="D18:D21"/>
    <mergeCell ref="A14:D14"/>
    <mergeCell ref="E14:F14"/>
    <mergeCell ref="G14:R14"/>
    <mergeCell ref="A15:D15"/>
    <mergeCell ref="E15:F15"/>
    <mergeCell ref="G15:R15"/>
    <mergeCell ref="A12:D12"/>
    <mergeCell ref="E12:F12"/>
    <mergeCell ref="G12:O12"/>
    <mergeCell ref="A13:D13"/>
    <mergeCell ref="E13:F13"/>
    <mergeCell ref="G13:R13"/>
    <mergeCell ref="B10:L10"/>
    <mergeCell ref="M10:N10"/>
    <mergeCell ref="Q10:R10"/>
    <mergeCell ref="B11:L11"/>
    <mergeCell ref="M11:N11"/>
    <mergeCell ref="Q11:R11"/>
    <mergeCell ref="Q8:R8"/>
    <mergeCell ref="B9:L9"/>
    <mergeCell ref="M9:N9"/>
    <mergeCell ref="Q9:R9"/>
    <mergeCell ref="J1:R2"/>
    <mergeCell ref="A3:R3"/>
    <mergeCell ref="A4:J4"/>
    <mergeCell ref="A6:R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workbookViewId="0" topLeftCell="A20">
      <selection activeCell="D26" sqref="D26"/>
    </sheetView>
  </sheetViews>
  <sheetFormatPr defaultColWidth="9.140625" defaultRowHeight="12.75"/>
  <cols>
    <col min="1" max="1" width="55.00390625" style="88" customWidth="1"/>
    <col min="2" max="2" width="5.140625" style="88" customWidth="1"/>
    <col min="3" max="3" width="4.57421875" style="88" customWidth="1"/>
    <col min="4" max="5" width="9.421875" style="88" customWidth="1"/>
    <col min="6" max="6" width="5.8515625" style="88" customWidth="1"/>
    <col min="7" max="7" width="5.421875" style="88" customWidth="1"/>
    <col min="8" max="8" width="5.7109375" style="88" customWidth="1"/>
    <col min="9" max="9" width="9.57421875" style="88" hidden="1" customWidth="1"/>
    <col min="10" max="10" width="10.00390625" style="88" customWidth="1"/>
    <col min="11" max="11" width="10.8515625" style="88" customWidth="1"/>
    <col min="12" max="12" width="6.140625" style="88" customWidth="1"/>
    <col min="13" max="13" width="10.140625" style="88" customWidth="1"/>
    <col min="14" max="14" width="6.7109375" style="88" customWidth="1"/>
    <col min="15" max="15" width="10.28125" style="88" hidden="1" customWidth="1"/>
    <col min="16" max="16" width="8.140625" style="88" hidden="1" customWidth="1"/>
    <col min="17" max="17" width="9.421875" style="88" customWidth="1"/>
    <col min="18" max="18" width="6.00390625" style="88" customWidth="1"/>
    <col min="19" max="16384" width="9.140625" style="88" customWidth="1"/>
  </cols>
  <sheetData>
    <row r="1" spans="10:18" s="1" customFormat="1" ht="15" customHeight="1">
      <c r="J1" s="190" t="s">
        <v>108</v>
      </c>
      <c r="K1" s="190"/>
      <c r="L1" s="190"/>
      <c r="M1" s="190"/>
      <c r="N1" s="190"/>
      <c r="O1" s="190"/>
      <c r="P1" s="190"/>
      <c r="Q1" s="190"/>
      <c r="R1" s="190"/>
    </row>
    <row r="2" spans="10:18" s="1" customFormat="1" ht="16.5" customHeight="1">
      <c r="J2" s="190"/>
      <c r="K2" s="190"/>
      <c r="L2" s="190"/>
      <c r="M2" s="190"/>
      <c r="N2" s="190"/>
      <c r="O2" s="190"/>
      <c r="P2" s="190"/>
      <c r="Q2" s="190"/>
      <c r="R2" s="190"/>
    </row>
    <row r="3" spans="1:18" s="1" customFormat="1" ht="15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19" s="1" customFormat="1" ht="15">
      <c r="A4" s="192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192"/>
      <c r="C4" s="192"/>
      <c r="D4" s="192"/>
      <c r="E4" s="192"/>
      <c r="F4" s="192"/>
      <c r="G4" s="192"/>
      <c r="H4" s="192"/>
      <c r="I4" s="192"/>
      <c r="J4" s="192"/>
      <c r="K4" s="4" t="str">
        <f>IF('[1]ЗАПОЛНИТЬ'!$F$7=1,'[1]шапки'!C3,'[1]шапки'!D3)</f>
        <v>№ 4-1м),</v>
      </c>
      <c r="L4" s="97"/>
      <c r="M4" s="97"/>
      <c r="N4" s="3">
        <f>IF('[1]ЗАПОЛНИТЬ'!$F$7=1,'[1]шапки'!D3,"")</f>
      </c>
      <c r="O4" s="3"/>
      <c r="P4" s="3"/>
      <c r="Q4" s="3"/>
      <c r="R4" s="3"/>
      <c r="S4" s="3"/>
    </row>
    <row r="5" spans="1:18" s="1" customFormat="1" ht="15" customHeight="1" hidden="1">
      <c r="A5" s="98"/>
      <c r="B5" s="98"/>
      <c r="C5" s="98"/>
      <c r="D5" s="98"/>
      <c r="E5" s="98"/>
      <c r="F5" s="97"/>
      <c r="G5" s="99"/>
      <c r="H5" s="99"/>
      <c r="J5" s="97"/>
      <c r="K5" s="3"/>
      <c r="L5" s="3"/>
      <c r="M5" s="3"/>
      <c r="N5" s="3"/>
      <c r="O5" s="3"/>
      <c r="P5" s="3"/>
      <c r="Q5" s="3"/>
      <c r="R5" s="3"/>
    </row>
    <row r="6" spans="1:18" s="1" customFormat="1" ht="14.25" customHeight="1">
      <c r="A6" s="191" t="s">
        <v>105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="5" customFormat="1" ht="2.25" customHeight="1" hidden="1"/>
    <row r="8" spans="17:18" s="5" customFormat="1" ht="9" customHeight="1">
      <c r="Q8" s="184" t="s">
        <v>2</v>
      </c>
      <c r="R8" s="184"/>
    </row>
    <row r="9" spans="1:18" s="5" customFormat="1" ht="15" customHeight="1">
      <c r="A9" s="16" t="s">
        <v>3</v>
      </c>
      <c r="B9" s="193" t="str">
        <f>'0611020 І ф.'!B9:G9</f>
        <v>Будівельнівський НВК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85" t="str">
        <f>'[1]ЗАПОЛНИТЬ'!A13</f>
        <v>за ЄДРПОУ</v>
      </c>
      <c r="N9" s="185"/>
      <c r="O9" s="100"/>
      <c r="Q9" s="186" t="str">
        <f>'0611020 І ф.'!J9</f>
        <v>33141166</v>
      </c>
      <c r="R9" s="186"/>
    </row>
    <row r="10" spans="1:18" s="5" customFormat="1" ht="11.25" customHeight="1">
      <c r="A10" s="13" t="s">
        <v>5</v>
      </c>
      <c r="B10" s="194" t="str">
        <f>'0611020 І ф.'!B10:G10</f>
        <v>Глухівський район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85" t="str">
        <f>'[1]ЗАПОЛНИТЬ'!A14</f>
        <v>за КОАТУУ</v>
      </c>
      <c r="N10" s="185"/>
      <c r="O10" s="101"/>
      <c r="Q10" s="186">
        <f>'0611020 І ф.'!J10</f>
        <v>5921581003</v>
      </c>
      <c r="R10" s="186"/>
    </row>
    <row r="11" spans="1:18" s="5" customFormat="1" ht="11.25" customHeight="1">
      <c r="A11" s="13"/>
      <c r="B11" s="194" t="str">
        <f>'0611020 І ф.'!B11:G11</f>
        <v>Комунальна організація (установа, заклад)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87" t="str">
        <f>'[1]ЗАПОЛНИТЬ'!A15</f>
        <v>за КОПФГ</v>
      </c>
      <c r="N11" s="187"/>
      <c r="O11" s="101"/>
      <c r="Q11" s="186">
        <f>'0611020 І ф.'!J11</f>
        <v>430</v>
      </c>
      <c r="R11" s="186"/>
    </row>
    <row r="12" spans="1:18" s="5" customFormat="1" ht="11.25" customHeight="1">
      <c r="A12" s="196" t="s">
        <v>9</v>
      </c>
      <c r="B12" s="196"/>
      <c r="C12" s="196"/>
      <c r="D12" s="196"/>
      <c r="E12" s="188">
        <f>'[1]ЗАПОЛНИТЬ'!H9</f>
        <v>0</v>
      </c>
      <c r="F12" s="188"/>
      <c r="G12" s="200">
        <f>IF(E12&gt;0,VLOOKUP(E12,'[1]ДовидникКВК(ГОС)'!A:B,2,FALSE),"")</f>
      </c>
      <c r="H12" s="200"/>
      <c r="I12" s="200"/>
      <c r="J12" s="200"/>
      <c r="K12" s="200"/>
      <c r="L12" s="200"/>
      <c r="M12" s="200"/>
      <c r="N12" s="200"/>
      <c r="O12" s="200"/>
      <c r="P12" s="102"/>
      <c r="Q12" s="102"/>
      <c r="R12" s="103"/>
    </row>
    <row r="13" spans="1:18" s="5" customFormat="1" ht="11.25">
      <c r="A13" s="196" t="s">
        <v>10</v>
      </c>
      <c r="B13" s="196"/>
      <c r="C13" s="196"/>
      <c r="D13" s="196"/>
      <c r="E13" s="189"/>
      <c r="F13" s="189"/>
      <c r="G13" s="199">
        <f>IF(E13&gt;0,VLOOKUP(E13,'[1]ДовидникКПК'!B:C,2,FALSE),"")</f>
      </c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</row>
    <row r="14" spans="1:18" s="5" customFormat="1" ht="15" customHeight="1">
      <c r="A14" s="196" t="s">
        <v>11</v>
      </c>
      <c r="B14" s="196"/>
      <c r="C14" s="196"/>
      <c r="D14" s="196"/>
      <c r="E14" s="211" t="str">
        <f>'[1]ЗАПОЛНИТЬ'!H10</f>
        <v>06</v>
      </c>
      <c r="F14" s="211"/>
      <c r="G14" s="199" t="str">
        <f>'[1]ЗАПОЛНИТЬ'!I10</f>
        <v>Відділ освіти Глухівської районної державної адміністрації</v>
      </c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</row>
    <row r="15" spans="1:18" s="5" customFormat="1" ht="44.25" customHeight="1">
      <c r="A15" s="196" t="s">
        <v>12</v>
      </c>
      <c r="B15" s="196"/>
      <c r="C15" s="196"/>
      <c r="D15" s="196"/>
      <c r="E15" s="189" t="s">
        <v>106</v>
      </c>
      <c r="F15" s="189"/>
      <c r="G15" s="200" t="str">
        <f>VLOOKUP(RIGHT(E15,4),'[1]КПКВМБ'!A:B,2,FALSE)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</row>
    <row r="16" s="5" customFormat="1" ht="11.25">
      <c r="A16" s="105" t="s">
        <v>109</v>
      </c>
    </row>
    <row r="17" s="5" customFormat="1" ht="10.5" customHeight="1">
      <c r="A17" s="22" t="s">
        <v>15</v>
      </c>
    </row>
    <row r="18" spans="1:18" ht="24" customHeight="1">
      <c r="A18" s="202" t="s">
        <v>16</v>
      </c>
      <c r="B18" s="202" t="s">
        <v>110</v>
      </c>
      <c r="C18" s="202" t="s">
        <v>18</v>
      </c>
      <c r="D18" s="202" t="s">
        <v>19</v>
      </c>
      <c r="E18" s="202" t="s">
        <v>21</v>
      </c>
      <c r="F18" s="202"/>
      <c r="G18" s="202" t="s">
        <v>111</v>
      </c>
      <c r="H18" s="202" t="s">
        <v>112</v>
      </c>
      <c r="I18" s="202" t="s">
        <v>113</v>
      </c>
      <c r="J18" s="202" t="s">
        <v>114</v>
      </c>
      <c r="K18" s="202" t="s">
        <v>23</v>
      </c>
      <c r="L18" s="202"/>
      <c r="M18" s="202"/>
      <c r="N18" s="202"/>
      <c r="O18" s="202" t="s">
        <v>24</v>
      </c>
      <c r="P18" s="202"/>
      <c r="Q18" s="202" t="s">
        <v>25</v>
      </c>
      <c r="R18" s="202"/>
    </row>
    <row r="19" spans="1:18" ht="17.25" customHeight="1">
      <c r="A19" s="202"/>
      <c r="B19" s="202"/>
      <c r="C19" s="202"/>
      <c r="D19" s="202"/>
      <c r="E19" s="202" t="s">
        <v>115</v>
      </c>
      <c r="F19" s="212" t="s">
        <v>116</v>
      </c>
      <c r="G19" s="202"/>
      <c r="H19" s="202"/>
      <c r="I19" s="202"/>
      <c r="J19" s="202"/>
      <c r="K19" s="202" t="s">
        <v>115</v>
      </c>
      <c r="L19" s="202" t="s">
        <v>117</v>
      </c>
      <c r="M19" s="202"/>
      <c r="N19" s="202"/>
      <c r="O19" s="202" t="s">
        <v>115</v>
      </c>
      <c r="P19" s="213" t="s">
        <v>118</v>
      </c>
      <c r="Q19" s="202"/>
      <c r="R19" s="202"/>
    </row>
    <row r="20" spans="1:18" ht="31.5" customHeight="1">
      <c r="A20" s="202"/>
      <c r="B20" s="202"/>
      <c r="C20" s="202"/>
      <c r="D20" s="202"/>
      <c r="E20" s="202"/>
      <c r="F20" s="212"/>
      <c r="G20" s="202"/>
      <c r="H20" s="202"/>
      <c r="I20" s="202"/>
      <c r="J20" s="202"/>
      <c r="K20" s="202"/>
      <c r="L20" s="212" t="s">
        <v>119</v>
      </c>
      <c r="M20" s="212" t="s">
        <v>120</v>
      </c>
      <c r="N20" s="212"/>
      <c r="O20" s="202"/>
      <c r="P20" s="213"/>
      <c r="Q20" s="213" t="s">
        <v>115</v>
      </c>
      <c r="R20" s="212" t="s">
        <v>121</v>
      </c>
    </row>
    <row r="21" spans="1:18" ht="51.75" customHeight="1">
      <c r="A21" s="202"/>
      <c r="B21" s="202"/>
      <c r="C21" s="202"/>
      <c r="D21" s="202"/>
      <c r="E21" s="202"/>
      <c r="F21" s="212"/>
      <c r="G21" s="202"/>
      <c r="H21" s="202"/>
      <c r="I21" s="202"/>
      <c r="J21" s="202"/>
      <c r="K21" s="202"/>
      <c r="L21" s="212"/>
      <c r="M21" s="23" t="s">
        <v>115</v>
      </c>
      <c r="N21" s="106" t="s">
        <v>122</v>
      </c>
      <c r="O21" s="202"/>
      <c r="P21" s="213"/>
      <c r="Q21" s="213"/>
      <c r="R21" s="212"/>
    </row>
    <row r="22" spans="1:18" s="107" customFormat="1" ht="11.2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9</v>
      </c>
      <c r="K22" s="25">
        <v>10</v>
      </c>
      <c r="L22" s="25">
        <v>11</v>
      </c>
      <c r="M22" s="25">
        <v>12</v>
      </c>
      <c r="N22" s="25">
        <v>13</v>
      </c>
      <c r="O22" s="25">
        <v>15</v>
      </c>
      <c r="P22" s="25">
        <v>16</v>
      </c>
      <c r="Q22" s="25">
        <v>14</v>
      </c>
      <c r="R22" s="25">
        <v>15</v>
      </c>
    </row>
    <row r="23" spans="1:18" s="107" customFormat="1" ht="11.25">
      <c r="A23" s="25" t="s">
        <v>123</v>
      </c>
      <c r="B23" s="26" t="s">
        <v>27</v>
      </c>
      <c r="C23" s="27" t="s">
        <v>28</v>
      </c>
      <c r="D23" s="28">
        <f>SUM(D24:D28)</f>
        <v>860.44</v>
      </c>
      <c r="E23" s="108">
        <v>0</v>
      </c>
      <c r="F23" s="108">
        <v>0</v>
      </c>
      <c r="G23" s="108">
        <v>0</v>
      </c>
      <c r="H23" s="108">
        <v>0</v>
      </c>
      <c r="I23" s="28">
        <f>SUM(I24:I27)</f>
        <v>0</v>
      </c>
      <c r="J23" s="28">
        <f>SUM(J24:J27)</f>
        <v>860.44</v>
      </c>
      <c r="K23" s="109" t="s">
        <v>27</v>
      </c>
      <c r="L23" s="109" t="s">
        <v>27</v>
      </c>
      <c r="M23" s="109" t="s">
        <v>27</v>
      </c>
      <c r="N23" s="109" t="s">
        <v>27</v>
      </c>
      <c r="O23" s="109" t="s">
        <v>27</v>
      </c>
      <c r="P23" s="109" t="s">
        <v>27</v>
      </c>
      <c r="Q23" s="109">
        <f>E23-G23+H23+J23-K29</f>
        <v>0</v>
      </c>
      <c r="R23" s="108">
        <v>0</v>
      </c>
    </row>
    <row r="24" spans="1:18" s="107" customFormat="1" ht="13.5" customHeight="1">
      <c r="A24" s="110" t="s">
        <v>124</v>
      </c>
      <c r="B24" s="26" t="s">
        <v>27</v>
      </c>
      <c r="C24" s="27" t="s">
        <v>30</v>
      </c>
      <c r="D24" s="108"/>
      <c r="E24" s="109" t="s">
        <v>27</v>
      </c>
      <c r="F24" s="109" t="s">
        <v>27</v>
      </c>
      <c r="G24" s="109" t="s">
        <v>27</v>
      </c>
      <c r="H24" s="109" t="s">
        <v>27</v>
      </c>
      <c r="I24" s="108">
        <v>0</v>
      </c>
      <c r="J24" s="108">
        <v>0</v>
      </c>
      <c r="K24" s="109" t="s">
        <v>27</v>
      </c>
      <c r="L24" s="109" t="s">
        <v>27</v>
      </c>
      <c r="M24" s="109" t="s">
        <v>27</v>
      </c>
      <c r="N24" s="109" t="s">
        <v>27</v>
      </c>
      <c r="O24" s="109" t="s">
        <v>27</v>
      </c>
      <c r="P24" s="109" t="s">
        <v>27</v>
      </c>
      <c r="Q24" s="109" t="s">
        <v>27</v>
      </c>
      <c r="R24" s="109" t="s">
        <v>27</v>
      </c>
    </row>
    <row r="25" spans="1:18" s="107" customFormat="1" ht="11.25">
      <c r="A25" s="111" t="s">
        <v>125</v>
      </c>
      <c r="B25" s="26" t="s">
        <v>27</v>
      </c>
      <c r="C25" s="27" t="s">
        <v>32</v>
      </c>
      <c r="D25" s="108">
        <f>J25</f>
        <v>860.44</v>
      </c>
      <c r="E25" s="109" t="s">
        <v>27</v>
      </c>
      <c r="F25" s="109" t="s">
        <v>27</v>
      </c>
      <c r="G25" s="109" t="s">
        <v>27</v>
      </c>
      <c r="H25" s="109" t="s">
        <v>27</v>
      </c>
      <c r="I25" s="108">
        <v>0</v>
      </c>
      <c r="J25" s="108">
        <f>K29</f>
        <v>860.44</v>
      </c>
      <c r="K25" s="109" t="s">
        <v>27</v>
      </c>
      <c r="L25" s="109" t="s">
        <v>27</v>
      </c>
      <c r="M25" s="109" t="s">
        <v>27</v>
      </c>
      <c r="N25" s="109" t="s">
        <v>27</v>
      </c>
      <c r="O25" s="109" t="s">
        <v>27</v>
      </c>
      <c r="P25" s="109" t="s">
        <v>27</v>
      </c>
      <c r="Q25" s="109" t="s">
        <v>27</v>
      </c>
      <c r="R25" s="109" t="s">
        <v>27</v>
      </c>
    </row>
    <row r="26" spans="1:18" s="107" customFormat="1" ht="11.25">
      <c r="A26" s="110" t="s">
        <v>126</v>
      </c>
      <c r="B26" s="26" t="s">
        <v>27</v>
      </c>
      <c r="C26" s="27" t="s">
        <v>34</v>
      </c>
      <c r="D26" s="108">
        <v>0</v>
      </c>
      <c r="E26" s="109" t="s">
        <v>27</v>
      </c>
      <c r="F26" s="109" t="s">
        <v>27</v>
      </c>
      <c r="G26" s="109" t="s">
        <v>27</v>
      </c>
      <c r="H26" s="109" t="s">
        <v>27</v>
      </c>
      <c r="I26" s="108">
        <v>0</v>
      </c>
      <c r="J26" s="108">
        <v>0</v>
      </c>
      <c r="K26" s="109" t="s">
        <v>27</v>
      </c>
      <c r="L26" s="109" t="s">
        <v>27</v>
      </c>
      <c r="M26" s="109" t="s">
        <v>27</v>
      </c>
      <c r="N26" s="109" t="s">
        <v>27</v>
      </c>
      <c r="O26" s="109" t="s">
        <v>27</v>
      </c>
      <c r="P26" s="109" t="s">
        <v>27</v>
      </c>
      <c r="Q26" s="109" t="s">
        <v>27</v>
      </c>
      <c r="R26" s="109" t="s">
        <v>27</v>
      </c>
    </row>
    <row r="27" spans="1:18" s="107" customFormat="1" ht="12" customHeight="1">
      <c r="A27" s="112" t="s">
        <v>127</v>
      </c>
      <c r="B27" s="26" t="s">
        <v>27</v>
      </c>
      <c r="C27" s="27" t="s">
        <v>36</v>
      </c>
      <c r="D27" s="108">
        <v>0</v>
      </c>
      <c r="E27" s="109" t="s">
        <v>27</v>
      </c>
      <c r="F27" s="109" t="s">
        <v>27</v>
      </c>
      <c r="G27" s="109" t="s">
        <v>27</v>
      </c>
      <c r="H27" s="109" t="s">
        <v>27</v>
      </c>
      <c r="I27" s="108">
        <v>0</v>
      </c>
      <c r="J27" s="108">
        <v>0</v>
      </c>
      <c r="K27" s="109" t="s">
        <v>27</v>
      </c>
      <c r="L27" s="109" t="s">
        <v>27</v>
      </c>
      <c r="M27" s="109" t="s">
        <v>27</v>
      </c>
      <c r="N27" s="109" t="s">
        <v>27</v>
      </c>
      <c r="O27" s="109" t="s">
        <v>27</v>
      </c>
      <c r="P27" s="109" t="s">
        <v>27</v>
      </c>
      <c r="Q27" s="109" t="s">
        <v>27</v>
      </c>
      <c r="R27" s="109" t="s">
        <v>27</v>
      </c>
    </row>
    <row r="28" spans="1:18" s="107" customFormat="1" ht="11.25">
      <c r="A28" s="110" t="s">
        <v>128</v>
      </c>
      <c r="B28" s="26" t="s">
        <v>27</v>
      </c>
      <c r="C28" s="27" t="s">
        <v>38</v>
      </c>
      <c r="D28" s="108">
        <v>0</v>
      </c>
      <c r="E28" s="109" t="s">
        <v>27</v>
      </c>
      <c r="F28" s="109" t="s">
        <v>27</v>
      </c>
      <c r="G28" s="109" t="s">
        <v>27</v>
      </c>
      <c r="H28" s="109" t="s">
        <v>27</v>
      </c>
      <c r="I28" s="109" t="s">
        <v>27</v>
      </c>
      <c r="J28" s="109" t="s">
        <v>27</v>
      </c>
      <c r="K28" s="109" t="s">
        <v>27</v>
      </c>
      <c r="L28" s="109" t="s">
        <v>27</v>
      </c>
      <c r="M28" s="109" t="s">
        <v>27</v>
      </c>
      <c r="N28" s="109" t="s">
        <v>27</v>
      </c>
      <c r="O28" s="109" t="s">
        <v>27</v>
      </c>
      <c r="P28" s="109" t="s">
        <v>27</v>
      </c>
      <c r="Q28" s="109" t="s">
        <v>27</v>
      </c>
      <c r="R28" s="109" t="s">
        <v>27</v>
      </c>
    </row>
    <row r="29" spans="1:18" s="107" customFormat="1" ht="11.25">
      <c r="A29" s="25" t="s">
        <v>129</v>
      </c>
      <c r="B29" s="25" t="s">
        <v>27</v>
      </c>
      <c r="C29" s="27" t="s">
        <v>40</v>
      </c>
      <c r="D29" s="28">
        <f>D31+D66</f>
        <v>860.44</v>
      </c>
      <c r="E29" s="109" t="s">
        <v>27</v>
      </c>
      <c r="F29" s="109" t="s">
        <v>27</v>
      </c>
      <c r="G29" s="109" t="s">
        <v>27</v>
      </c>
      <c r="H29" s="109" t="s">
        <v>27</v>
      </c>
      <c r="I29" s="109" t="s">
        <v>27</v>
      </c>
      <c r="J29" s="109" t="s">
        <v>27</v>
      </c>
      <c r="K29" s="28">
        <f aca="true" t="shared" si="0" ref="K29:P29">K31+K66</f>
        <v>860.44</v>
      </c>
      <c r="L29" s="28">
        <f t="shared" si="0"/>
        <v>0</v>
      </c>
      <c r="M29" s="28">
        <f t="shared" si="0"/>
        <v>0</v>
      </c>
      <c r="N29" s="28">
        <f t="shared" si="0"/>
        <v>0</v>
      </c>
      <c r="O29" s="28">
        <f t="shared" si="0"/>
        <v>0</v>
      </c>
      <c r="P29" s="28">
        <f t="shared" si="0"/>
        <v>0</v>
      </c>
      <c r="Q29" s="109" t="s">
        <v>27</v>
      </c>
      <c r="R29" s="109" t="s">
        <v>27</v>
      </c>
    </row>
    <row r="30" spans="1:18" s="107" customFormat="1" ht="11.25">
      <c r="A30" s="24" t="s">
        <v>130</v>
      </c>
      <c r="B30" s="26"/>
      <c r="C30" s="27"/>
      <c r="D30" s="28"/>
      <c r="E30" s="28"/>
      <c r="F30" s="109"/>
      <c r="G30" s="109"/>
      <c r="H30" s="109"/>
      <c r="I30" s="109"/>
      <c r="J30" s="109"/>
      <c r="K30" s="28"/>
      <c r="L30" s="28"/>
      <c r="M30" s="28"/>
      <c r="N30" s="28"/>
      <c r="O30" s="28"/>
      <c r="P30" s="28"/>
      <c r="Q30" s="109"/>
      <c r="R30" s="109"/>
    </row>
    <row r="31" spans="1:18" s="107" customFormat="1" ht="11.25">
      <c r="A31" s="26" t="s">
        <v>131</v>
      </c>
      <c r="B31" s="26">
        <v>2000</v>
      </c>
      <c r="C31" s="27" t="s">
        <v>42</v>
      </c>
      <c r="D31" s="28">
        <f>D32+D37+D54+D57+D61+D65</f>
        <v>860.44</v>
      </c>
      <c r="E31" s="109" t="s">
        <v>27</v>
      </c>
      <c r="F31" s="109" t="s">
        <v>27</v>
      </c>
      <c r="G31" s="109" t="s">
        <v>27</v>
      </c>
      <c r="H31" s="109" t="s">
        <v>27</v>
      </c>
      <c r="I31" s="109" t="s">
        <v>27</v>
      </c>
      <c r="J31" s="109" t="s">
        <v>27</v>
      </c>
      <c r="K31" s="28">
        <f aca="true" t="shared" si="1" ref="K31:P31">K32+K37+K54+K57+K61+K65</f>
        <v>860.44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109" t="s">
        <v>27</v>
      </c>
      <c r="R31" s="109" t="s">
        <v>27</v>
      </c>
    </row>
    <row r="32" spans="1:18" s="107" customFormat="1" ht="11.25">
      <c r="A32" s="29" t="s">
        <v>31</v>
      </c>
      <c r="B32" s="26">
        <v>2100</v>
      </c>
      <c r="C32" s="27" t="s">
        <v>44</v>
      </c>
      <c r="D32" s="28">
        <f>D33+D36</f>
        <v>0</v>
      </c>
      <c r="E32" s="109" t="s">
        <v>27</v>
      </c>
      <c r="F32" s="109" t="s">
        <v>27</v>
      </c>
      <c r="G32" s="109" t="s">
        <v>27</v>
      </c>
      <c r="H32" s="109" t="s">
        <v>27</v>
      </c>
      <c r="I32" s="109" t="s">
        <v>27</v>
      </c>
      <c r="J32" s="109" t="s">
        <v>27</v>
      </c>
      <c r="K32" s="28">
        <f aca="true" t="shared" si="2" ref="K32:P32">K33+K36</f>
        <v>0</v>
      </c>
      <c r="L32" s="28">
        <f t="shared" si="2"/>
        <v>0</v>
      </c>
      <c r="M32" s="28">
        <f t="shared" si="2"/>
        <v>0</v>
      </c>
      <c r="N32" s="28">
        <f t="shared" si="2"/>
        <v>0</v>
      </c>
      <c r="O32" s="28">
        <f t="shared" si="2"/>
        <v>0</v>
      </c>
      <c r="P32" s="28">
        <f t="shared" si="2"/>
        <v>0</v>
      </c>
      <c r="Q32" s="109" t="s">
        <v>27</v>
      </c>
      <c r="R32" s="109" t="s">
        <v>27</v>
      </c>
    </row>
    <row r="33" spans="1:18" s="107" customFormat="1" ht="11.25">
      <c r="A33" s="30" t="s">
        <v>33</v>
      </c>
      <c r="B33" s="31">
        <v>2110</v>
      </c>
      <c r="C33" s="31">
        <v>100</v>
      </c>
      <c r="D33" s="35">
        <f>SUM(D34:D35)</f>
        <v>0</v>
      </c>
      <c r="E33" s="109" t="s">
        <v>27</v>
      </c>
      <c r="F33" s="109" t="s">
        <v>27</v>
      </c>
      <c r="G33" s="109" t="s">
        <v>27</v>
      </c>
      <c r="H33" s="109" t="s">
        <v>27</v>
      </c>
      <c r="I33" s="109" t="s">
        <v>27</v>
      </c>
      <c r="J33" s="109" t="s">
        <v>27</v>
      </c>
      <c r="K33" s="35">
        <f aca="true" t="shared" si="3" ref="K33:P33">SUM(K34:K35)</f>
        <v>0</v>
      </c>
      <c r="L33" s="35">
        <f t="shared" si="3"/>
        <v>0</v>
      </c>
      <c r="M33" s="35">
        <f t="shared" si="3"/>
        <v>0</v>
      </c>
      <c r="N33" s="35">
        <f t="shared" si="3"/>
        <v>0</v>
      </c>
      <c r="O33" s="35">
        <f t="shared" si="3"/>
        <v>0</v>
      </c>
      <c r="P33" s="35">
        <f t="shared" si="3"/>
        <v>0</v>
      </c>
      <c r="Q33" s="109" t="s">
        <v>27</v>
      </c>
      <c r="R33" s="109" t="s">
        <v>27</v>
      </c>
    </row>
    <row r="34" spans="1:18" s="107" customFormat="1" ht="11.25">
      <c r="A34" s="36" t="s">
        <v>35</v>
      </c>
      <c r="B34" s="23">
        <v>2111</v>
      </c>
      <c r="C34" s="23">
        <v>110</v>
      </c>
      <c r="D34" s="113">
        <v>0</v>
      </c>
      <c r="E34" s="109" t="s">
        <v>27</v>
      </c>
      <c r="F34" s="109" t="s">
        <v>27</v>
      </c>
      <c r="G34" s="109" t="s">
        <v>27</v>
      </c>
      <c r="H34" s="109" t="s">
        <v>27</v>
      </c>
      <c r="I34" s="109" t="s">
        <v>27</v>
      </c>
      <c r="J34" s="109" t="s">
        <v>27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09" t="s">
        <v>27</v>
      </c>
      <c r="R34" s="109" t="s">
        <v>27</v>
      </c>
    </row>
    <row r="35" spans="1:18" s="107" customFormat="1" ht="11.25">
      <c r="A35" s="36" t="s">
        <v>37</v>
      </c>
      <c r="B35" s="23">
        <v>2112</v>
      </c>
      <c r="C35" s="23">
        <v>120</v>
      </c>
      <c r="D35" s="113">
        <v>0</v>
      </c>
      <c r="E35" s="109" t="s">
        <v>27</v>
      </c>
      <c r="F35" s="109" t="s">
        <v>27</v>
      </c>
      <c r="G35" s="109" t="s">
        <v>27</v>
      </c>
      <c r="H35" s="109" t="s">
        <v>27</v>
      </c>
      <c r="I35" s="109" t="s">
        <v>27</v>
      </c>
      <c r="J35" s="109" t="s">
        <v>27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09" t="s">
        <v>27</v>
      </c>
      <c r="R35" s="109" t="s">
        <v>27</v>
      </c>
    </row>
    <row r="36" spans="1:18" s="107" customFormat="1" ht="11.25">
      <c r="A36" s="41" t="s">
        <v>39</v>
      </c>
      <c r="B36" s="31">
        <v>2120</v>
      </c>
      <c r="C36" s="31">
        <v>130</v>
      </c>
      <c r="D36" s="115">
        <v>0</v>
      </c>
      <c r="E36" s="109" t="s">
        <v>27</v>
      </c>
      <c r="F36" s="109" t="s">
        <v>27</v>
      </c>
      <c r="G36" s="109" t="s">
        <v>27</v>
      </c>
      <c r="H36" s="109" t="s">
        <v>27</v>
      </c>
      <c r="I36" s="109" t="s">
        <v>27</v>
      </c>
      <c r="J36" s="109" t="s">
        <v>27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09" t="s">
        <v>27</v>
      </c>
      <c r="R36" s="109" t="s">
        <v>27</v>
      </c>
    </row>
    <row r="37" spans="1:18" s="107" customFormat="1" ht="11.25">
      <c r="A37" s="42" t="s">
        <v>41</v>
      </c>
      <c r="B37" s="26">
        <v>2200</v>
      </c>
      <c r="C37" s="26">
        <v>140</v>
      </c>
      <c r="D37" s="28">
        <f>SUM(D38:D44)+D51</f>
        <v>860.44</v>
      </c>
      <c r="E37" s="109" t="s">
        <v>27</v>
      </c>
      <c r="F37" s="109" t="s">
        <v>27</v>
      </c>
      <c r="G37" s="109" t="s">
        <v>27</v>
      </c>
      <c r="H37" s="109" t="s">
        <v>27</v>
      </c>
      <c r="I37" s="109" t="s">
        <v>27</v>
      </c>
      <c r="J37" s="109" t="s">
        <v>27</v>
      </c>
      <c r="K37" s="28">
        <f aca="true" t="shared" si="4" ref="K37:P37">SUM(K38:K44)+K51</f>
        <v>860.44</v>
      </c>
      <c r="L37" s="28">
        <f t="shared" si="4"/>
        <v>0</v>
      </c>
      <c r="M37" s="28">
        <f t="shared" si="4"/>
        <v>0</v>
      </c>
      <c r="N37" s="28">
        <f t="shared" si="4"/>
        <v>0</v>
      </c>
      <c r="O37" s="28">
        <f t="shared" si="4"/>
        <v>0</v>
      </c>
      <c r="P37" s="28">
        <f t="shared" si="4"/>
        <v>0</v>
      </c>
      <c r="Q37" s="109" t="s">
        <v>27</v>
      </c>
      <c r="R37" s="109" t="s">
        <v>27</v>
      </c>
    </row>
    <row r="38" spans="1:18" s="107" customFormat="1" ht="11.25">
      <c r="A38" s="30" t="s">
        <v>43</v>
      </c>
      <c r="B38" s="31">
        <v>2210</v>
      </c>
      <c r="C38" s="31">
        <v>150</v>
      </c>
      <c r="D38" s="115">
        <v>0</v>
      </c>
      <c r="E38" s="109" t="s">
        <v>27</v>
      </c>
      <c r="F38" s="109" t="s">
        <v>27</v>
      </c>
      <c r="G38" s="109" t="s">
        <v>27</v>
      </c>
      <c r="H38" s="109" t="s">
        <v>27</v>
      </c>
      <c r="I38" s="109" t="s">
        <v>27</v>
      </c>
      <c r="J38" s="109" t="s">
        <v>27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09" t="s">
        <v>27</v>
      </c>
      <c r="R38" s="109" t="s">
        <v>27</v>
      </c>
    </row>
    <row r="39" spans="1:18" s="107" customFormat="1" ht="11.25">
      <c r="A39" s="30" t="s">
        <v>45</v>
      </c>
      <c r="B39" s="31">
        <v>2220</v>
      </c>
      <c r="C39" s="31">
        <v>160</v>
      </c>
      <c r="D39" s="115">
        <v>0</v>
      </c>
      <c r="E39" s="109" t="s">
        <v>27</v>
      </c>
      <c r="F39" s="109" t="s">
        <v>27</v>
      </c>
      <c r="G39" s="109" t="s">
        <v>27</v>
      </c>
      <c r="H39" s="109" t="s">
        <v>27</v>
      </c>
      <c r="I39" s="109" t="s">
        <v>27</v>
      </c>
      <c r="J39" s="109" t="s">
        <v>27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09" t="s">
        <v>27</v>
      </c>
      <c r="R39" s="109" t="s">
        <v>27</v>
      </c>
    </row>
    <row r="40" spans="1:18" s="107" customFormat="1" ht="11.25">
      <c r="A40" s="30" t="s">
        <v>46</v>
      </c>
      <c r="B40" s="31">
        <v>2230</v>
      </c>
      <c r="C40" s="31">
        <v>170</v>
      </c>
      <c r="D40" s="115">
        <f>K40</f>
        <v>860.44</v>
      </c>
      <c r="E40" s="109" t="s">
        <v>27</v>
      </c>
      <c r="F40" s="109" t="s">
        <v>27</v>
      </c>
      <c r="G40" s="109" t="s">
        <v>27</v>
      </c>
      <c r="H40" s="109" t="s">
        <v>27</v>
      </c>
      <c r="I40" s="109" t="s">
        <v>27</v>
      </c>
      <c r="J40" s="109" t="s">
        <v>27</v>
      </c>
      <c r="K40" s="115">
        <v>860.44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09" t="s">
        <v>27</v>
      </c>
      <c r="R40" s="109" t="s">
        <v>27</v>
      </c>
    </row>
    <row r="41" spans="1:18" s="107" customFormat="1" ht="11.25">
      <c r="A41" s="30" t="s">
        <v>47</v>
      </c>
      <c r="B41" s="31">
        <v>2240</v>
      </c>
      <c r="C41" s="31">
        <v>180</v>
      </c>
      <c r="D41" s="115">
        <v>0</v>
      </c>
      <c r="E41" s="109" t="s">
        <v>27</v>
      </c>
      <c r="F41" s="109" t="s">
        <v>27</v>
      </c>
      <c r="G41" s="109" t="s">
        <v>27</v>
      </c>
      <c r="H41" s="109" t="s">
        <v>27</v>
      </c>
      <c r="I41" s="109" t="s">
        <v>27</v>
      </c>
      <c r="J41" s="109" t="s">
        <v>27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09" t="s">
        <v>27</v>
      </c>
      <c r="R41" s="109" t="s">
        <v>27</v>
      </c>
    </row>
    <row r="42" spans="1:18" s="107" customFormat="1" ht="11.25" customHeight="1">
      <c r="A42" s="30" t="s">
        <v>48</v>
      </c>
      <c r="B42" s="31">
        <v>2250</v>
      </c>
      <c r="C42" s="31">
        <v>190</v>
      </c>
      <c r="D42" s="115">
        <v>0</v>
      </c>
      <c r="E42" s="109" t="s">
        <v>27</v>
      </c>
      <c r="F42" s="109" t="s">
        <v>27</v>
      </c>
      <c r="G42" s="109" t="s">
        <v>27</v>
      </c>
      <c r="H42" s="109" t="s">
        <v>27</v>
      </c>
      <c r="I42" s="109" t="s">
        <v>27</v>
      </c>
      <c r="J42" s="109" t="s">
        <v>27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09" t="s">
        <v>27</v>
      </c>
      <c r="R42" s="109" t="s">
        <v>27</v>
      </c>
    </row>
    <row r="43" spans="1:18" s="107" customFormat="1" ht="11.25" customHeight="1">
      <c r="A43" s="41" t="s">
        <v>49</v>
      </c>
      <c r="B43" s="31">
        <v>2260</v>
      </c>
      <c r="C43" s="31">
        <v>200</v>
      </c>
      <c r="D43" s="115">
        <v>0</v>
      </c>
      <c r="E43" s="109" t="s">
        <v>27</v>
      </c>
      <c r="F43" s="109" t="s">
        <v>27</v>
      </c>
      <c r="G43" s="109" t="s">
        <v>27</v>
      </c>
      <c r="H43" s="109" t="s">
        <v>27</v>
      </c>
      <c r="I43" s="109" t="s">
        <v>27</v>
      </c>
      <c r="J43" s="109" t="s">
        <v>27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09" t="s">
        <v>27</v>
      </c>
      <c r="R43" s="109" t="s">
        <v>27</v>
      </c>
    </row>
    <row r="44" spans="1:18" s="107" customFormat="1" ht="11.25" customHeight="1">
      <c r="A44" s="41" t="s">
        <v>50</v>
      </c>
      <c r="B44" s="31">
        <v>2270</v>
      </c>
      <c r="C44" s="31">
        <v>210</v>
      </c>
      <c r="D44" s="35">
        <f>SUM(D45:D50)</f>
        <v>0</v>
      </c>
      <c r="E44" s="109" t="s">
        <v>27</v>
      </c>
      <c r="F44" s="109" t="s">
        <v>27</v>
      </c>
      <c r="G44" s="109" t="s">
        <v>27</v>
      </c>
      <c r="H44" s="109" t="s">
        <v>27</v>
      </c>
      <c r="I44" s="109" t="s">
        <v>27</v>
      </c>
      <c r="J44" s="109" t="s">
        <v>27</v>
      </c>
      <c r="K44" s="35">
        <f aca="true" t="shared" si="5" ref="K44:P44">SUM(K45:K50)</f>
        <v>0</v>
      </c>
      <c r="L44" s="35">
        <f t="shared" si="5"/>
        <v>0</v>
      </c>
      <c r="M44" s="35">
        <f t="shared" si="5"/>
        <v>0</v>
      </c>
      <c r="N44" s="35">
        <f t="shared" si="5"/>
        <v>0</v>
      </c>
      <c r="O44" s="35">
        <f t="shared" si="5"/>
        <v>0</v>
      </c>
      <c r="P44" s="35">
        <f t="shared" si="5"/>
        <v>0</v>
      </c>
      <c r="Q44" s="109" t="s">
        <v>27</v>
      </c>
      <c r="R44" s="109" t="s">
        <v>27</v>
      </c>
    </row>
    <row r="45" spans="1:18" s="107" customFormat="1" ht="11.25" customHeight="1">
      <c r="A45" s="36" t="s">
        <v>51</v>
      </c>
      <c r="B45" s="23">
        <v>2271</v>
      </c>
      <c r="C45" s="23">
        <v>220</v>
      </c>
      <c r="D45" s="113">
        <v>0</v>
      </c>
      <c r="E45" s="109" t="s">
        <v>27</v>
      </c>
      <c r="F45" s="109" t="s">
        <v>27</v>
      </c>
      <c r="G45" s="109" t="s">
        <v>27</v>
      </c>
      <c r="H45" s="109" t="s">
        <v>27</v>
      </c>
      <c r="I45" s="109" t="s">
        <v>27</v>
      </c>
      <c r="J45" s="109" t="s">
        <v>27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09" t="s">
        <v>27</v>
      </c>
      <c r="R45" s="109" t="s">
        <v>27</v>
      </c>
    </row>
    <row r="46" spans="1:18" s="107" customFormat="1" ht="11.25">
      <c r="A46" s="36" t="s">
        <v>52</v>
      </c>
      <c r="B46" s="23">
        <v>2272</v>
      </c>
      <c r="C46" s="31">
        <v>230</v>
      </c>
      <c r="D46" s="115">
        <v>0</v>
      </c>
      <c r="E46" s="109" t="s">
        <v>27</v>
      </c>
      <c r="F46" s="109" t="s">
        <v>27</v>
      </c>
      <c r="G46" s="109" t="s">
        <v>27</v>
      </c>
      <c r="H46" s="109" t="s">
        <v>27</v>
      </c>
      <c r="I46" s="109" t="s">
        <v>27</v>
      </c>
      <c r="J46" s="109" t="s">
        <v>27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09" t="s">
        <v>27</v>
      </c>
      <c r="R46" s="109" t="s">
        <v>27</v>
      </c>
    </row>
    <row r="47" spans="1:18" s="107" customFormat="1" ht="11.25">
      <c r="A47" s="36" t="s">
        <v>53</v>
      </c>
      <c r="B47" s="23">
        <v>2273</v>
      </c>
      <c r="C47" s="23">
        <v>240</v>
      </c>
      <c r="D47" s="115">
        <v>0</v>
      </c>
      <c r="E47" s="109" t="s">
        <v>27</v>
      </c>
      <c r="F47" s="109" t="s">
        <v>27</v>
      </c>
      <c r="G47" s="109" t="s">
        <v>27</v>
      </c>
      <c r="H47" s="109" t="s">
        <v>27</v>
      </c>
      <c r="I47" s="109" t="s">
        <v>27</v>
      </c>
      <c r="J47" s="109" t="s">
        <v>27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09" t="s">
        <v>27</v>
      </c>
      <c r="R47" s="109" t="s">
        <v>27</v>
      </c>
    </row>
    <row r="48" spans="1:18" s="107" customFormat="1" ht="11.25">
      <c r="A48" s="36" t="s">
        <v>54</v>
      </c>
      <c r="B48" s="23">
        <v>2274</v>
      </c>
      <c r="C48" s="31">
        <v>250</v>
      </c>
      <c r="D48" s="115">
        <v>0</v>
      </c>
      <c r="E48" s="109" t="s">
        <v>27</v>
      </c>
      <c r="F48" s="109" t="s">
        <v>27</v>
      </c>
      <c r="G48" s="109" t="s">
        <v>27</v>
      </c>
      <c r="H48" s="109" t="s">
        <v>27</v>
      </c>
      <c r="I48" s="109" t="s">
        <v>27</v>
      </c>
      <c r="J48" s="109" t="s">
        <v>27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09" t="s">
        <v>27</v>
      </c>
      <c r="R48" s="109" t="s">
        <v>27</v>
      </c>
    </row>
    <row r="49" spans="1:18" s="107" customFormat="1" ht="11.25">
      <c r="A49" s="36" t="s">
        <v>55</v>
      </c>
      <c r="B49" s="23">
        <v>2275</v>
      </c>
      <c r="C49" s="23">
        <v>260</v>
      </c>
      <c r="D49" s="113">
        <v>0</v>
      </c>
      <c r="E49" s="109" t="s">
        <v>27</v>
      </c>
      <c r="F49" s="109" t="s">
        <v>27</v>
      </c>
      <c r="G49" s="109" t="s">
        <v>27</v>
      </c>
      <c r="H49" s="109" t="s">
        <v>27</v>
      </c>
      <c r="I49" s="109" t="s">
        <v>27</v>
      </c>
      <c r="J49" s="109" t="s">
        <v>27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09" t="s">
        <v>27</v>
      </c>
      <c r="R49" s="109" t="s">
        <v>27</v>
      </c>
    </row>
    <row r="50" spans="1:18" s="107" customFormat="1" ht="11.25">
      <c r="A50" s="36" t="s">
        <v>56</v>
      </c>
      <c r="B50" s="23">
        <v>2276</v>
      </c>
      <c r="C50" s="23">
        <v>270</v>
      </c>
      <c r="D50" s="113">
        <v>0</v>
      </c>
      <c r="E50" s="109" t="s">
        <v>27</v>
      </c>
      <c r="F50" s="109" t="s">
        <v>27</v>
      </c>
      <c r="G50" s="109" t="s">
        <v>27</v>
      </c>
      <c r="H50" s="109" t="s">
        <v>27</v>
      </c>
      <c r="I50" s="109" t="s">
        <v>27</v>
      </c>
      <c r="J50" s="109" t="s">
        <v>27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09" t="s">
        <v>27</v>
      </c>
      <c r="R50" s="109" t="s">
        <v>27</v>
      </c>
    </row>
    <row r="51" spans="1:18" s="107" customFormat="1" ht="22.5">
      <c r="A51" s="41" t="s">
        <v>57</v>
      </c>
      <c r="B51" s="31">
        <v>2280</v>
      </c>
      <c r="C51" s="31">
        <v>280</v>
      </c>
      <c r="D51" s="35">
        <f>SUM(D52:D53)</f>
        <v>0</v>
      </c>
      <c r="E51" s="109" t="s">
        <v>27</v>
      </c>
      <c r="F51" s="109" t="s">
        <v>27</v>
      </c>
      <c r="G51" s="109" t="s">
        <v>27</v>
      </c>
      <c r="H51" s="109" t="s">
        <v>27</v>
      </c>
      <c r="I51" s="109" t="s">
        <v>27</v>
      </c>
      <c r="J51" s="109" t="s">
        <v>27</v>
      </c>
      <c r="K51" s="35">
        <f aca="true" t="shared" si="6" ref="K51:P51">SUM(K52:K53)</f>
        <v>0</v>
      </c>
      <c r="L51" s="35">
        <f t="shared" si="6"/>
        <v>0</v>
      </c>
      <c r="M51" s="35">
        <f t="shared" si="6"/>
        <v>0</v>
      </c>
      <c r="N51" s="35">
        <f t="shared" si="6"/>
        <v>0</v>
      </c>
      <c r="O51" s="35">
        <f t="shared" si="6"/>
        <v>0</v>
      </c>
      <c r="P51" s="35">
        <f t="shared" si="6"/>
        <v>0</v>
      </c>
      <c r="Q51" s="109" t="s">
        <v>27</v>
      </c>
      <c r="R51" s="109" t="s">
        <v>27</v>
      </c>
    </row>
    <row r="52" spans="1:18" s="107" customFormat="1" ht="22.5">
      <c r="A52" s="116" t="s">
        <v>58</v>
      </c>
      <c r="B52" s="23">
        <v>2281</v>
      </c>
      <c r="C52" s="23">
        <v>290</v>
      </c>
      <c r="D52" s="113">
        <v>0</v>
      </c>
      <c r="E52" s="109" t="s">
        <v>27</v>
      </c>
      <c r="F52" s="109" t="s">
        <v>27</v>
      </c>
      <c r="G52" s="109" t="s">
        <v>27</v>
      </c>
      <c r="H52" s="109" t="s">
        <v>27</v>
      </c>
      <c r="I52" s="109" t="s">
        <v>27</v>
      </c>
      <c r="J52" s="109" t="s">
        <v>27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09" t="s">
        <v>27</v>
      </c>
      <c r="R52" s="109" t="s">
        <v>27</v>
      </c>
    </row>
    <row r="53" spans="1:18" s="107" customFormat="1" ht="22.5">
      <c r="A53" s="36" t="s">
        <v>59</v>
      </c>
      <c r="B53" s="23">
        <v>2282</v>
      </c>
      <c r="C53" s="31">
        <v>300</v>
      </c>
      <c r="D53" s="113">
        <v>0</v>
      </c>
      <c r="E53" s="109" t="s">
        <v>27</v>
      </c>
      <c r="F53" s="109" t="s">
        <v>27</v>
      </c>
      <c r="G53" s="109" t="s">
        <v>27</v>
      </c>
      <c r="H53" s="109" t="s">
        <v>27</v>
      </c>
      <c r="I53" s="109" t="s">
        <v>27</v>
      </c>
      <c r="J53" s="109" t="s">
        <v>27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09" t="s">
        <v>27</v>
      </c>
      <c r="R53" s="109" t="s">
        <v>27</v>
      </c>
    </row>
    <row r="54" spans="1:18" s="107" customFormat="1" ht="11.25">
      <c r="A54" s="29" t="s">
        <v>60</v>
      </c>
      <c r="B54" s="26">
        <v>2400</v>
      </c>
      <c r="C54" s="26">
        <v>310</v>
      </c>
      <c r="D54" s="28">
        <f>SUM(D55:D56)</f>
        <v>0</v>
      </c>
      <c r="E54" s="109" t="s">
        <v>27</v>
      </c>
      <c r="F54" s="109" t="s">
        <v>27</v>
      </c>
      <c r="G54" s="109" t="s">
        <v>27</v>
      </c>
      <c r="H54" s="109" t="s">
        <v>27</v>
      </c>
      <c r="I54" s="109" t="s">
        <v>27</v>
      </c>
      <c r="J54" s="109" t="s">
        <v>27</v>
      </c>
      <c r="K54" s="28">
        <f aca="true" t="shared" si="7" ref="K54:P54">SUM(K55:K56)</f>
        <v>0</v>
      </c>
      <c r="L54" s="28">
        <f t="shared" si="7"/>
        <v>0</v>
      </c>
      <c r="M54" s="28">
        <f t="shared" si="7"/>
        <v>0</v>
      </c>
      <c r="N54" s="28">
        <f t="shared" si="7"/>
        <v>0</v>
      </c>
      <c r="O54" s="28">
        <f t="shared" si="7"/>
        <v>0</v>
      </c>
      <c r="P54" s="28">
        <f t="shared" si="7"/>
        <v>0</v>
      </c>
      <c r="Q54" s="109" t="s">
        <v>27</v>
      </c>
      <c r="R54" s="109" t="s">
        <v>27</v>
      </c>
    </row>
    <row r="55" spans="1:18" s="107" customFormat="1" ht="11.25">
      <c r="A55" s="46" t="s">
        <v>61</v>
      </c>
      <c r="B55" s="31">
        <v>2410</v>
      </c>
      <c r="C55" s="31">
        <v>320</v>
      </c>
      <c r="D55" s="115">
        <v>0</v>
      </c>
      <c r="E55" s="109" t="s">
        <v>27</v>
      </c>
      <c r="F55" s="109" t="s">
        <v>27</v>
      </c>
      <c r="G55" s="109" t="s">
        <v>27</v>
      </c>
      <c r="H55" s="109" t="s">
        <v>27</v>
      </c>
      <c r="I55" s="109" t="s">
        <v>27</v>
      </c>
      <c r="J55" s="109" t="s">
        <v>27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09" t="s">
        <v>27</v>
      </c>
      <c r="R55" s="109" t="s">
        <v>27</v>
      </c>
    </row>
    <row r="56" spans="1:18" s="107" customFormat="1" ht="11.25">
      <c r="A56" s="46" t="s">
        <v>62</v>
      </c>
      <c r="B56" s="31">
        <v>2420</v>
      </c>
      <c r="C56" s="31">
        <v>330</v>
      </c>
      <c r="D56" s="115">
        <v>0</v>
      </c>
      <c r="E56" s="109" t="s">
        <v>27</v>
      </c>
      <c r="F56" s="109" t="s">
        <v>27</v>
      </c>
      <c r="G56" s="109" t="s">
        <v>27</v>
      </c>
      <c r="H56" s="109" t="s">
        <v>27</v>
      </c>
      <c r="I56" s="109" t="s">
        <v>27</v>
      </c>
      <c r="J56" s="109" t="s">
        <v>27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09" t="s">
        <v>27</v>
      </c>
      <c r="R56" s="109" t="s">
        <v>27</v>
      </c>
    </row>
    <row r="57" spans="1:18" s="107" customFormat="1" ht="11.25">
      <c r="A57" s="47" t="s">
        <v>63</v>
      </c>
      <c r="B57" s="26">
        <v>2600</v>
      </c>
      <c r="C57" s="117">
        <v>340</v>
      </c>
      <c r="D57" s="28">
        <f>SUM(D58:D60)</f>
        <v>0</v>
      </c>
      <c r="E57" s="109" t="s">
        <v>27</v>
      </c>
      <c r="F57" s="109" t="s">
        <v>27</v>
      </c>
      <c r="G57" s="109" t="s">
        <v>27</v>
      </c>
      <c r="H57" s="109" t="s">
        <v>27</v>
      </c>
      <c r="I57" s="109" t="s">
        <v>27</v>
      </c>
      <c r="J57" s="109" t="s">
        <v>27</v>
      </c>
      <c r="K57" s="28">
        <f aca="true" t="shared" si="8" ref="K57:P57">SUM(K58:K60)</f>
        <v>0</v>
      </c>
      <c r="L57" s="28">
        <f t="shared" si="8"/>
        <v>0</v>
      </c>
      <c r="M57" s="28">
        <f t="shared" si="8"/>
        <v>0</v>
      </c>
      <c r="N57" s="28">
        <f t="shared" si="8"/>
        <v>0</v>
      </c>
      <c r="O57" s="28">
        <f t="shared" si="8"/>
        <v>0</v>
      </c>
      <c r="P57" s="28">
        <f t="shared" si="8"/>
        <v>0</v>
      </c>
      <c r="Q57" s="109" t="s">
        <v>27</v>
      </c>
      <c r="R57" s="109" t="s">
        <v>27</v>
      </c>
    </row>
    <row r="58" spans="1:18" s="107" customFormat="1" ht="12.75" customHeight="1">
      <c r="A58" s="41" t="s">
        <v>64</v>
      </c>
      <c r="B58" s="31">
        <v>2610</v>
      </c>
      <c r="C58" s="31">
        <v>350</v>
      </c>
      <c r="D58" s="115">
        <v>0</v>
      </c>
      <c r="E58" s="109" t="s">
        <v>27</v>
      </c>
      <c r="F58" s="109" t="s">
        <v>27</v>
      </c>
      <c r="G58" s="109" t="s">
        <v>27</v>
      </c>
      <c r="H58" s="109" t="s">
        <v>27</v>
      </c>
      <c r="I58" s="109" t="s">
        <v>27</v>
      </c>
      <c r="J58" s="109" t="s">
        <v>27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09" t="s">
        <v>27</v>
      </c>
      <c r="R58" s="109" t="s">
        <v>27</v>
      </c>
    </row>
    <row r="59" spans="1:18" s="107" customFormat="1" ht="11.25">
      <c r="A59" s="41" t="s">
        <v>65</v>
      </c>
      <c r="B59" s="31">
        <v>2620</v>
      </c>
      <c r="C59" s="31">
        <v>360</v>
      </c>
      <c r="D59" s="118">
        <v>0</v>
      </c>
      <c r="E59" s="109" t="s">
        <v>27</v>
      </c>
      <c r="F59" s="109" t="s">
        <v>27</v>
      </c>
      <c r="G59" s="109" t="s">
        <v>27</v>
      </c>
      <c r="H59" s="109" t="s">
        <v>27</v>
      </c>
      <c r="I59" s="109" t="s">
        <v>27</v>
      </c>
      <c r="J59" s="109" t="s">
        <v>27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09" t="s">
        <v>27</v>
      </c>
      <c r="R59" s="109" t="s">
        <v>27</v>
      </c>
    </row>
    <row r="60" spans="1:18" s="107" customFormat="1" ht="11.25" customHeight="1">
      <c r="A60" s="46" t="s">
        <v>66</v>
      </c>
      <c r="B60" s="31">
        <v>2630</v>
      </c>
      <c r="C60" s="31">
        <v>370</v>
      </c>
      <c r="D60" s="120">
        <v>0</v>
      </c>
      <c r="E60" s="109" t="s">
        <v>27</v>
      </c>
      <c r="F60" s="109" t="s">
        <v>27</v>
      </c>
      <c r="G60" s="109" t="s">
        <v>27</v>
      </c>
      <c r="H60" s="109" t="s">
        <v>27</v>
      </c>
      <c r="I60" s="109" t="s">
        <v>27</v>
      </c>
      <c r="J60" s="109" t="s">
        <v>27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09" t="s">
        <v>27</v>
      </c>
      <c r="R60" s="109" t="s">
        <v>27</v>
      </c>
    </row>
    <row r="61" spans="1:18" s="107" customFormat="1" ht="10.5" customHeight="1">
      <c r="A61" s="42" t="s">
        <v>67</v>
      </c>
      <c r="B61" s="26">
        <v>2700</v>
      </c>
      <c r="C61" s="26">
        <v>380</v>
      </c>
      <c r="D61" s="28">
        <f>SUM(D62:D64)</f>
        <v>0</v>
      </c>
      <c r="E61" s="109" t="s">
        <v>27</v>
      </c>
      <c r="F61" s="109" t="s">
        <v>27</v>
      </c>
      <c r="G61" s="109" t="s">
        <v>27</v>
      </c>
      <c r="H61" s="109" t="s">
        <v>27</v>
      </c>
      <c r="I61" s="109" t="s">
        <v>27</v>
      </c>
      <c r="J61" s="109" t="s">
        <v>27</v>
      </c>
      <c r="K61" s="28">
        <f aca="true" t="shared" si="9" ref="K61:P61">SUM(K62:K64)</f>
        <v>0</v>
      </c>
      <c r="L61" s="28">
        <f t="shared" si="9"/>
        <v>0</v>
      </c>
      <c r="M61" s="28">
        <f t="shared" si="9"/>
        <v>0</v>
      </c>
      <c r="N61" s="28">
        <f t="shared" si="9"/>
        <v>0</v>
      </c>
      <c r="O61" s="28">
        <f t="shared" si="9"/>
        <v>0</v>
      </c>
      <c r="P61" s="28">
        <f t="shared" si="9"/>
        <v>0</v>
      </c>
      <c r="Q61" s="109" t="s">
        <v>27</v>
      </c>
      <c r="R61" s="109" t="s">
        <v>27</v>
      </c>
    </row>
    <row r="62" spans="1:18" s="107" customFormat="1" ht="11.25">
      <c r="A62" s="41" t="s">
        <v>68</v>
      </c>
      <c r="B62" s="31">
        <v>2710</v>
      </c>
      <c r="C62" s="31">
        <v>390</v>
      </c>
      <c r="D62" s="115">
        <v>0</v>
      </c>
      <c r="E62" s="109" t="s">
        <v>27</v>
      </c>
      <c r="F62" s="109" t="s">
        <v>27</v>
      </c>
      <c r="G62" s="109" t="s">
        <v>27</v>
      </c>
      <c r="H62" s="109" t="s">
        <v>27</v>
      </c>
      <c r="I62" s="109" t="s">
        <v>27</v>
      </c>
      <c r="J62" s="109" t="s">
        <v>27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09" t="s">
        <v>27</v>
      </c>
      <c r="R62" s="109" t="s">
        <v>27</v>
      </c>
    </row>
    <row r="63" spans="1:18" s="107" customFormat="1" ht="11.25">
      <c r="A63" s="41" t="s">
        <v>69</v>
      </c>
      <c r="B63" s="31">
        <v>2720</v>
      </c>
      <c r="C63" s="31">
        <v>400</v>
      </c>
      <c r="D63" s="115">
        <v>0</v>
      </c>
      <c r="E63" s="109" t="s">
        <v>27</v>
      </c>
      <c r="F63" s="109" t="s">
        <v>27</v>
      </c>
      <c r="G63" s="109" t="s">
        <v>27</v>
      </c>
      <c r="H63" s="109" t="s">
        <v>27</v>
      </c>
      <c r="I63" s="109" t="s">
        <v>27</v>
      </c>
      <c r="J63" s="109" t="s">
        <v>27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09" t="s">
        <v>27</v>
      </c>
      <c r="R63" s="109" t="s">
        <v>27</v>
      </c>
    </row>
    <row r="64" spans="1:18" s="107" customFormat="1" ht="11.25">
      <c r="A64" s="41" t="s">
        <v>70</v>
      </c>
      <c r="B64" s="31">
        <v>2730</v>
      </c>
      <c r="C64" s="31">
        <v>410</v>
      </c>
      <c r="D64" s="115">
        <v>0</v>
      </c>
      <c r="E64" s="109" t="s">
        <v>27</v>
      </c>
      <c r="F64" s="109" t="s">
        <v>27</v>
      </c>
      <c r="G64" s="109" t="s">
        <v>27</v>
      </c>
      <c r="H64" s="109" t="s">
        <v>27</v>
      </c>
      <c r="I64" s="109" t="s">
        <v>27</v>
      </c>
      <c r="J64" s="109" t="s">
        <v>27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09" t="s">
        <v>27</v>
      </c>
      <c r="R64" s="109" t="s">
        <v>27</v>
      </c>
    </row>
    <row r="65" spans="1:18" s="107" customFormat="1" ht="11.25">
      <c r="A65" s="42" t="s">
        <v>71</v>
      </c>
      <c r="B65" s="26">
        <v>2800</v>
      </c>
      <c r="C65" s="26">
        <v>420</v>
      </c>
      <c r="D65" s="108">
        <v>0</v>
      </c>
      <c r="E65" s="109" t="s">
        <v>27</v>
      </c>
      <c r="F65" s="109" t="s">
        <v>27</v>
      </c>
      <c r="G65" s="109" t="s">
        <v>27</v>
      </c>
      <c r="H65" s="109" t="s">
        <v>27</v>
      </c>
      <c r="I65" s="109" t="s">
        <v>27</v>
      </c>
      <c r="J65" s="109" t="s">
        <v>27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9" t="s">
        <v>27</v>
      </c>
      <c r="R65" s="109" t="s">
        <v>27</v>
      </c>
    </row>
    <row r="66" spans="1:18" s="107" customFormat="1" ht="11.25">
      <c r="A66" s="26" t="s">
        <v>72</v>
      </c>
      <c r="B66" s="26">
        <v>3000</v>
      </c>
      <c r="C66" s="26">
        <v>430</v>
      </c>
      <c r="D66" s="28">
        <f>D67+D81</f>
        <v>0</v>
      </c>
      <c r="E66" s="109" t="s">
        <v>27</v>
      </c>
      <c r="F66" s="109" t="s">
        <v>27</v>
      </c>
      <c r="G66" s="109" t="s">
        <v>27</v>
      </c>
      <c r="H66" s="109" t="s">
        <v>27</v>
      </c>
      <c r="I66" s="109" t="s">
        <v>27</v>
      </c>
      <c r="J66" s="109" t="s">
        <v>27</v>
      </c>
      <c r="K66" s="28">
        <f aca="true" t="shared" si="10" ref="K66:P66">K67+K81</f>
        <v>0</v>
      </c>
      <c r="L66" s="28">
        <f t="shared" si="10"/>
        <v>0</v>
      </c>
      <c r="M66" s="28">
        <f t="shared" si="10"/>
        <v>0</v>
      </c>
      <c r="N66" s="28">
        <f t="shared" si="10"/>
        <v>0</v>
      </c>
      <c r="O66" s="28">
        <f t="shared" si="10"/>
        <v>0</v>
      </c>
      <c r="P66" s="28">
        <f t="shared" si="10"/>
        <v>0</v>
      </c>
      <c r="Q66" s="109" t="s">
        <v>27</v>
      </c>
      <c r="R66" s="109" t="s">
        <v>27</v>
      </c>
    </row>
    <row r="67" spans="1:18" s="107" customFormat="1" ht="11.25">
      <c r="A67" s="29" t="s">
        <v>73</v>
      </c>
      <c r="B67" s="26">
        <v>3100</v>
      </c>
      <c r="C67" s="26">
        <v>440</v>
      </c>
      <c r="D67" s="28">
        <f>D68+D69+D72+D75+D79+D80</f>
        <v>0</v>
      </c>
      <c r="E67" s="109" t="s">
        <v>27</v>
      </c>
      <c r="F67" s="109" t="s">
        <v>27</v>
      </c>
      <c r="G67" s="109" t="s">
        <v>27</v>
      </c>
      <c r="H67" s="109" t="s">
        <v>27</v>
      </c>
      <c r="I67" s="109" t="s">
        <v>27</v>
      </c>
      <c r="J67" s="109" t="s">
        <v>27</v>
      </c>
      <c r="K67" s="28">
        <f aca="true" t="shared" si="11" ref="K67:P67">K68+K69+K72+K75+K79+K80</f>
        <v>0</v>
      </c>
      <c r="L67" s="28">
        <f t="shared" si="11"/>
        <v>0</v>
      </c>
      <c r="M67" s="28">
        <f t="shared" si="11"/>
        <v>0</v>
      </c>
      <c r="N67" s="28">
        <f t="shared" si="11"/>
        <v>0</v>
      </c>
      <c r="O67" s="28">
        <f t="shared" si="11"/>
        <v>0</v>
      </c>
      <c r="P67" s="28">
        <f t="shared" si="11"/>
        <v>0</v>
      </c>
      <c r="Q67" s="109" t="s">
        <v>27</v>
      </c>
      <c r="R67" s="109" t="s">
        <v>27</v>
      </c>
    </row>
    <row r="68" spans="1:18" s="107" customFormat="1" ht="11.25">
      <c r="A68" s="41" t="s">
        <v>74</v>
      </c>
      <c r="B68" s="31">
        <v>3110</v>
      </c>
      <c r="C68" s="31">
        <v>450</v>
      </c>
      <c r="D68" s="115">
        <v>0</v>
      </c>
      <c r="E68" s="109" t="s">
        <v>27</v>
      </c>
      <c r="F68" s="109" t="s">
        <v>27</v>
      </c>
      <c r="G68" s="109" t="s">
        <v>27</v>
      </c>
      <c r="H68" s="109" t="s">
        <v>27</v>
      </c>
      <c r="I68" s="109" t="s">
        <v>27</v>
      </c>
      <c r="J68" s="109" t="s">
        <v>27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09" t="s">
        <v>27</v>
      </c>
      <c r="R68" s="109" t="s">
        <v>27</v>
      </c>
    </row>
    <row r="69" spans="1:18" s="107" customFormat="1" ht="11.25">
      <c r="A69" s="46" t="s">
        <v>75</v>
      </c>
      <c r="B69" s="31">
        <v>3120</v>
      </c>
      <c r="C69" s="31">
        <v>460</v>
      </c>
      <c r="D69" s="35">
        <f>SUM(D70:D71)</f>
        <v>0</v>
      </c>
      <c r="E69" s="109" t="s">
        <v>27</v>
      </c>
      <c r="F69" s="109" t="s">
        <v>27</v>
      </c>
      <c r="G69" s="109" t="s">
        <v>27</v>
      </c>
      <c r="H69" s="109" t="s">
        <v>27</v>
      </c>
      <c r="I69" s="109" t="s">
        <v>27</v>
      </c>
      <c r="J69" s="109" t="s">
        <v>27</v>
      </c>
      <c r="K69" s="35">
        <f aca="true" t="shared" si="12" ref="K69:P69">SUM(K70:K71)</f>
        <v>0</v>
      </c>
      <c r="L69" s="35">
        <f t="shared" si="12"/>
        <v>0</v>
      </c>
      <c r="M69" s="35">
        <f t="shared" si="12"/>
        <v>0</v>
      </c>
      <c r="N69" s="35">
        <f t="shared" si="12"/>
        <v>0</v>
      </c>
      <c r="O69" s="35">
        <f t="shared" si="12"/>
        <v>0</v>
      </c>
      <c r="P69" s="35">
        <f t="shared" si="12"/>
        <v>0</v>
      </c>
      <c r="Q69" s="109" t="s">
        <v>27</v>
      </c>
      <c r="R69" s="109" t="s">
        <v>27</v>
      </c>
    </row>
    <row r="70" spans="1:18" s="107" customFormat="1" ht="13.5" customHeight="1">
      <c r="A70" s="36" t="s">
        <v>76</v>
      </c>
      <c r="B70" s="23">
        <v>3121</v>
      </c>
      <c r="C70" s="23">
        <v>470</v>
      </c>
      <c r="D70" s="113">
        <v>0</v>
      </c>
      <c r="E70" s="109" t="s">
        <v>27</v>
      </c>
      <c r="F70" s="109" t="s">
        <v>27</v>
      </c>
      <c r="G70" s="109" t="s">
        <v>27</v>
      </c>
      <c r="H70" s="109" t="s">
        <v>27</v>
      </c>
      <c r="I70" s="109" t="s">
        <v>27</v>
      </c>
      <c r="J70" s="109" t="s">
        <v>27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09" t="s">
        <v>27</v>
      </c>
      <c r="R70" s="109" t="s">
        <v>27</v>
      </c>
    </row>
    <row r="71" spans="1:18" s="107" customFormat="1" ht="11.25">
      <c r="A71" s="36" t="s">
        <v>77</v>
      </c>
      <c r="B71" s="23">
        <v>3122</v>
      </c>
      <c r="C71" s="23">
        <v>480</v>
      </c>
      <c r="D71" s="113">
        <v>0</v>
      </c>
      <c r="E71" s="109" t="s">
        <v>27</v>
      </c>
      <c r="F71" s="109" t="s">
        <v>27</v>
      </c>
      <c r="G71" s="109" t="s">
        <v>27</v>
      </c>
      <c r="H71" s="109" t="s">
        <v>27</v>
      </c>
      <c r="I71" s="109" t="s">
        <v>27</v>
      </c>
      <c r="J71" s="109" t="s">
        <v>27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09" t="s">
        <v>27</v>
      </c>
      <c r="R71" s="109" t="s">
        <v>27</v>
      </c>
    </row>
    <row r="72" spans="1:18" s="107" customFormat="1" ht="11.25">
      <c r="A72" s="30" t="s">
        <v>78</v>
      </c>
      <c r="B72" s="31">
        <v>3130</v>
      </c>
      <c r="C72" s="31">
        <v>490</v>
      </c>
      <c r="D72" s="35">
        <f>SUM(D73:D74)</f>
        <v>0</v>
      </c>
      <c r="E72" s="109" t="s">
        <v>27</v>
      </c>
      <c r="F72" s="109" t="s">
        <v>27</v>
      </c>
      <c r="G72" s="109" t="s">
        <v>27</v>
      </c>
      <c r="H72" s="109" t="s">
        <v>27</v>
      </c>
      <c r="I72" s="109" t="s">
        <v>27</v>
      </c>
      <c r="J72" s="109" t="s">
        <v>27</v>
      </c>
      <c r="K72" s="35">
        <f aca="true" t="shared" si="13" ref="K72:P72">SUM(K73:K74)</f>
        <v>0</v>
      </c>
      <c r="L72" s="35">
        <f t="shared" si="13"/>
        <v>0</v>
      </c>
      <c r="M72" s="35">
        <f t="shared" si="13"/>
        <v>0</v>
      </c>
      <c r="N72" s="35">
        <f t="shared" si="13"/>
        <v>0</v>
      </c>
      <c r="O72" s="35">
        <f t="shared" si="13"/>
        <v>0</v>
      </c>
      <c r="P72" s="35">
        <f t="shared" si="13"/>
        <v>0</v>
      </c>
      <c r="Q72" s="109" t="s">
        <v>27</v>
      </c>
      <c r="R72" s="109" t="s">
        <v>27</v>
      </c>
    </row>
    <row r="73" spans="1:18" s="107" customFormat="1" ht="11.25">
      <c r="A73" s="36" t="s">
        <v>79</v>
      </c>
      <c r="B73" s="23">
        <v>3131</v>
      </c>
      <c r="C73" s="23">
        <v>500</v>
      </c>
      <c r="D73" s="113">
        <v>0</v>
      </c>
      <c r="E73" s="109" t="s">
        <v>27</v>
      </c>
      <c r="F73" s="109" t="s">
        <v>27</v>
      </c>
      <c r="G73" s="109" t="s">
        <v>27</v>
      </c>
      <c r="H73" s="109" t="s">
        <v>27</v>
      </c>
      <c r="I73" s="109" t="s">
        <v>27</v>
      </c>
      <c r="J73" s="109" t="s">
        <v>27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09" t="s">
        <v>27</v>
      </c>
      <c r="R73" s="109" t="s">
        <v>27</v>
      </c>
    </row>
    <row r="74" spans="1:18" s="107" customFormat="1" ht="11.25">
      <c r="A74" s="36" t="s">
        <v>80</v>
      </c>
      <c r="B74" s="23">
        <v>3132</v>
      </c>
      <c r="C74" s="23">
        <v>510</v>
      </c>
      <c r="D74" s="113">
        <v>0</v>
      </c>
      <c r="E74" s="109" t="s">
        <v>27</v>
      </c>
      <c r="F74" s="109" t="s">
        <v>27</v>
      </c>
      <c r="G74" s="109" t="s">
        <v>27</v>
      </c>
      <c r="H74" s="109" t="s">
        <v>27</v>
      </c>
      <c r="I74" s="109" t="s">
        <v>27</v>
      </c>
      <c r="J74" s="109" t="s">
        <v>27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09" t="s">
        <v>27</v>
      </c>
      <c r="R74" s="109" t="s">
        <v>27</v>
      </c>
    </row>
    <row r="75" spans="1:18" s="107" customFormat="1" ht="11.25">
      <c r="A75" s="30" t="s">
        <v>81</v>
      </c>
      <c r="B75" s="31">
        <v>3140</v>
      </c>
      <c r="C75" s="31">
        <v>520</v>
      </c>
      <c r="D75" s="35">
        <f>SUM(D76:D78)</f>
        <v>0</v>
      </c>
      <c r="E75" s="109" t="s">
        <v>27</v>
      </c>
      <c r="F75" s="109" t="s">
        <v>27</v>
      </c>
      <c r="G75" s="109" t="s">
        <v>27</v>
      </c>
      <c r="H75" s="109" t="s">
        <v>27</v>
      </c>
      <c r="I75" s="109" t="s">
        <v>27</v>
      </c>
      <c r="J75" s="109" t="s">
        <v>27</v>
      </c>
      <c r="K75" s="35">
        <f aca="true" t="shared" si="14" ref="K75:P75">SUM(K76:K78)</f>
        <v>0</v>
      </c>
      <c r="L75" s="35">
        <f t="shared" si="14"/>
        <v>0</v>
      </c>
      <c r="M75" s="35">
        <f t="shared" si="14"/>
        <v>0</v>
      </c>
      <c r="N75" s="35">
        <f t="shared" si="14"/>
        <v>0</v>
      </c>
      <c r="O75" s="35">
        <f t="shared" si="14"/>
        <v>0</v>
      </c>
      <c r="P75" s="35">
        <f t="shared" si="14"/>
        <v>0</v>
      </c>
      <c r="Q75" s="109" t="s">
        <v>27</v>
      </c>
      <c r="R75" s="109" t="s">
        <v>27</v>
      </c>
    </row>
    <row r="76" spans="1:18" s="107" customFormat="1" ht="12">
      <c r="A76" s="56" t="s">
        <v>82</v>
      </c>
      <c r="B76" s="23">
        <v>3141</v>
      </c>
      <c r="C76" s="23">
        <v>530</v>
      </c>
      <c r="D76" s="113">
        <v>0</v>
      </c>
      <c r="E76" s="109" t="s">
        <v>27</v>
      </c>
      <c r="F76" s="109" t="s">
        <v>27</v>
      </c>
      <c r="G76" s="109" t="s">
        <v>27</v>
      </c>
      <c r="H76" s="109" t="s">
        <v>27</v>
      </c>
      <c r="I76" s="109" t="s">
        <v>27</v>
      </c>
      <c r="J76" s="109" t="s">
        <v>27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09" t="s">
        <v>27</v>
      </c>
      <c r="R76" s="109" t="s">
        <v>27</v>
      </c>
    </row>
    <row r="77" spans="1:18" s="107" customFormat="1" ht="12">
      <c r="A77" s="56" t="s">
        <v>83</v>
      </c>
      <c r="B77" s="23">
        <v>3142</v>
      </c>
      <c r="C77" s="23">
        <v>540</v>
      </c>
      <c r="D77" s="113">
        <v>0</v>
      </c>
      <c r="E77" s="109" t="s">
        <v>27</v>
      </c>
      <c r="F77" s="109" t="s">
        <v>27</v>
      </c>
      <c r="G77" s="109" t="s">
        <v>27</v>
      </c>
      <c r="H77" s="109" t="s">
        <v>27</v>
      </c>
      <c r="I77" s="109" t="s">
        <v>27</v>
      </c>
      <c r="J77" s="109" t="s">
        <v>27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  <c r="Q77" s="109" t="s">
        <v>27</v>
      </c>
      <c r="R77" s="109" t="s">
        <v>27</v>
      </c>
    </row>
    <row r="78" spans="1:18" s="107" customFormat="1" ht="12">
      <c r="A78" s="56" t="s">
        <v>84</v>
      </c>
      <c r="B78" s="23">
        <v>3143</v>
      </c>
      <c r="C78" s="23">
        <v>550</v>
      </c>
      <c r="D78" s="113">
        <v>0</v>
      </c>
      <c r="E78" s="109" t="s">
        <v>27</v>
      </c>
      <c r="F78" s="109" t="s">
        <v>27</v>
      </c>
      <c r="G78" s="109" t="s">
        <v>27</v>
      </c>
      <c r="H78" s="109" t="s">
        <v>27</v>
      </c>
      <c r="I78" s="109" t="s">
        <v>27</v>
      </c>
      <c r="J78" s="109" t="s">
        <v>27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09" t="s">
        <v>27</v>
      </c>
      <c r="R78" s="109" t="s">
        <v>27</v>
      </c>
    </row>
    <row r="79" spans="1:18" s="107" customFormat="1" ht="11.25">
      <c r="A79" s="30" t="s">
        <v>85</v>
      </c>
      <c r="B79" s="31">
        <v>3150</v>
      </c>
      <c r="C79" s="31">
        <v>560</v>
      </c>
      <c r="D79" s="115">
        <v>0</v>
      </c>
      <c r="E79" s="109" t="s">
        <v>27</v>
      </c>
      <c r="F79" s="109" t="s">
        <v>27</v>
      </c>
      <c r="G79" s="109" t="s">
        <v>27</v>
      </c>
      <c r="H79" s="109" t="s">
        <v>27</v>
      </c>
      <c r="I79" s="109" t="s">
        <v>27</v>
      </c>
      <c r="J79" s="109" t="s">
        <v>27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09" t="s">
        <v>27</v>
      </c>
      <c r="R79" s="109" t="s">
        <v>27</v>
      </c>
    </row>
    <row r="80" spans="1:18" s="107" customFormat="1" ht="11.25">
      <c r="A80" s="30" t="s">
        <v>86</v>
      </c>
      <c r="B80" s="31">
        <v>3160</v>
      </c>
      <c r="C80" s="31">
        <v>570</v>
      </c>
      <c r="D80" s="115">
        <v>0</v>
      </c>
      <c r="E80" s="109" t="s">
        <v>27</v>
      </c>
      <c r="F80" s="109" t="s">
        <v>27</v>
      </c>
      <c r="G80" s="109" t="s">
        <v>27</v>
      </c>
      <c r="H80" s="109" t="s">
        <v>27</v>
      </c>
      <c r="I80" s="109" t="s">
        <v>27</v>
      </c>
      <c r="J80" s="109" t="s">
        <v>27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09" t="s">
        <v>27</v>
      </c>
      <c r="R80" s="109" t="s">
        <v>27</v>
      </c>
    </row>
    <row r="81" spans="1:18" s="107" customFormat="1" ht="11.25">
      <c r="A81" s="29" t="s">
        <v>87</v>
      </c>
      <c r="B81" s="26">
        <v>3200</v>
      </c>
      <c r="C81" s="26">
        <v>580</v>
      </c>
      <c r="D81" s="28">
        <f>SUM(D82:D85)</f>
        <v>0</v>
      </c>
      <c r="E81" s="109" t="s">
        <v>27</v>
      </c>
      <c r="F81" s="109" t="s">
        <v>27</v>
      </c>
      <c r="G81" s="109" t="s">
        <v>27</v>
      </c>
      <c r="H81" s="109" t="s">
        <v>27</v>
      </c>
      <c r="I81" s="109" t="s">
        <v>27</v>
      </c>
      <c r="J81" s="109" t="s">
        <v>27</v>
      </c>
      <c r="K81" s="28">
        <f aca="true" t="shared" si="15" ref="K81:P81">SUM(K82:K85)</f>
        <v>0</v>
      </c>
      <c r="L81" s="28">
        <f t="shared" si="15"/>
        <v>0</v>
      </c>
      <c r="M81" s="28">
        <f t="shared" si="15"/>
        <v>0</v>
      </c>
      <c r="N81" s="28">
        <f t="shared" si="15"/>
        <v>0</v>
      </c>
      <c r="O81" s="28">
        <f t="shared" si="15"/>
        <v>0</v>
      </c>
      <c r="P81" s="28">
        <f t="shared" si="15"/>
        <v>0</v>
      </c>
      <c r="Q81" s="109" t="s">
        <v>27</v>
      </c>
      <c r="R81" s="109" t="s">
        <v>27</v>
      </c>
    </row>
    <row r="82" spans="1:18" s="107" customFormat="1" ht="11.25">
      <c r="A82" s="41" t="s">
        <v>88</v>
      </c>
      <c r="B82" s="31">
        <v>3210</v>
      </c>
      <c r="C82" s="31">
        <v>590</v>
      </c>
      <c r="D82" s="115">
        <v>0</v>
      </c>
      <c r="E82" s="109" t="s">
        <v>27</v>
      </c>
      <c r="F82" s="109" t="s">
        <v>27</v>
      </c>
      <c r="G82" s="109" t="s">
        <v>27</v>
      </c>
      <c r="H82" s="109" t="s">
        <v>27</v>
      </c>
      <c r="I82" s="109" t="s">
        <v>27</v>
      </c>
      <c r="J82" s="109" t="s">
        <v>27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09" t="s">
        <v>27</v>
      </c>
      <c r="R82" s="109" t="s">
        <v>27</v>
      </c>
    </row>
    <row r="83" spans="1:18" s="107" customFormat="1" ht="11.25">
      <c r="A83" s="41" t="s">
        <v>89</v>
      </c>
      <c r="B83" s="31">
        <v>3220</v>
      </c>
      <c r="C83" s="31">
        <v>600</v>
      </c>
      <c r="D83" s="115">
        <v>0</v>
      </c>
      <c r="E83" s="109" t="s">
        <v>27</v>
      </c>
      <c r="F83" s="109" t="s">
        <v>27</v>
      </c>
      <c r="G83" s="109" t="s">
        <v>27</v>
      </c>
      <c r="H83" s="109" t="s">
        <v>27</v>
      </c>
      <c r="I83" s="109" t="s">
        <v>27</v>
      </c>
      <c r="J83" s="109" t="s">
        <v>27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09" t="s">
        <v>27</v>
      </c>
      <c r="R83" s="109" t="s">
        <v>27</v>
      </c>
    </row>
    <row r="84" spans="1:18" s="107" customFormat="1" ht="11.25" customHeight="1">
      <c r="A84" s="30" t="s">
        <v>90</v>
      </c>
      <c r="B84" s="31">
        <v>3230</v>
      </c>
      <c r="C84" s="31">
        <v>610</v>
      </c>
      <c r="D84" s="115">
        <v>0</v>
      </c>
      <c r="E84" s="109" t="s">
        <v>27</v>
      </c>
      <c r="F84" s="109" t="s">
        <v>27</v>
      </c>
      <c r="G84" s="109" t="s">
        <v>27</v>
      </c>
      <c r="H84" s="109" t="s">
        <v>27</v>
      </c>
      <c r="I84" s="109" t="s">
        <v>27</v>
      </c>
      <c r="J84" s="109" t="s">
        <v>27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09" t="s">
        <v>27</v>
      </c>
      <c r="R84" s="109" t="s">
        <v>27</v>
      </c>
    </row>
    <row r="85" spans="1:18" s="107" customFormat="1" ht="13.5" customHeight="1">
      <c r="A85" s="41" t="s">
        <v>91</v>
      </c>
      <c r="B85" s="31">
        <v>3240</v>
      </c>
      <c r="C85" s="31">
        <v>620</v>
      </c>
      <c r="D85" s="115">
        <v>0</v>
      </c>
      <c r="E85" s="109" t="s">
        <v>27</v>
      </c>
      <c r="F85" s="109" t="s">
        <v>27</v>
      </c>
      <c r="G85" s="109" t="s">
        <v>27</v>
      </c>
      <c r="H85" s="109" t="s">
        <v>27</v>
      </c>
      <c r="I85" s="109" t="s">
        <v>27</v>
      </c>
      <c r="J85" s="109" t="s">
        <v>27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0</v>
      </c>
      <c r="Q85" s="109" t="s">
        <v>27</v>
      </c>
      <c r="R85" s="109" t="s">
        <v>27</v>
      </c>
    </row>
    <row r="86" spans="1:18" s="107" customFormat="1" ht="12" customHeight="1" hidden="1">
      <c r="A86" s="61"/>
      <c r="B86" s="121"/>
      <c r="C86" s="121"/>
      <c r="D86" s="122"/>
      <c r="E86" s="122"/>
      <c r="F86" s="123"/>
      <c r="G86" s="123"/>
      <c r="H86" s="123"/>
      <c r="I86" s="123"/>
      <c r="J86" s="123"/>
      <c r="K86" s="122"/>
      <c r="L86" s="122"/>
      <c r="M86" s="122"/>
      <c r="N86" s="122"/>
      <c r="O86" s="122"/>
      <c r="P86" s="122"/>
      <c r="Q86" s="122"/>
      <c r="R86" s="123"/>
    </row>
    <row r="87" spans="1:18" s="107" customFormat="1" ht="12" customHeight="1" hidden="1">
      <c r="A87" s="30"/>
      <c r="B87" s="31"/>
      <c r="C87" s="31"/>
      <c r="D87" s="124"/>
      <c r="E87" s="124"/>
      <c r="F87" s="125"/>
      <c r="G87" s="125"/>
      <c r="H87" s="125"/>
      <c r="I87" s="125"/>
      <c r="J87" s="125"/>
      <c r="K87" s="124"/>
      <c r="L87" s="124"/>
      <c r="M87" s="124"/>
      <c r="N87" s="124"/>
      <c r="O87" s="124"/>
      <c r="P87" s="124"/>
      <c r="Q87" s="124"/>
      <c r="R87" s="125"/>
    </row>
    <row r="88" spans="1:18" s="107" customFormat="1" ht="12" customHeight="1" hidden="1">
      <c r="A88" s="30" t="s">
        <v>132</v>
      </c>
      <c r="B88" s="31">
        <v>2450</v>
      </c>
      <c r="C88" s="31">
        <v>610</v>
      </c>
      <c r="D88" s="124" t="s">
        <v>133</v>
      </c>
      <c r="E88" s="124"/>
      <c r="F88" s="125" t="s">
        <v>27</v>
      </c>
      <c r="G88" s="125" t="s">
        <v>27</v>
      </c>
      <c r="H88" s="125" t="s">
        <v>27</v>
      </c>
      <c r="I88" s="125" t="s">
        <v>27</v>
      </c>
      <c r="J88" s="125" t="s">
        <v>27</v>
      </c>
      <c r="K88" s="124" t="s">
        <v>133</v>
      </c>
      <c r="L88" s="124"/>
      <c r="M88" s="124"/>
      <c r="N88" s="124" t="s">
        <v>133</v>
      </c>
      <c r="O88" s="124" t="s">
        <v>133</v>
      </c>
      <c r="P88" s="124" t="s">
        <v>133</v>
      </c>
      <c r="Q88" s="124"/>
      <c r="R88" s="125" t="s">
        <v>27</v>
      </c>
    </row>
    <row r="89" spans="1:18" s="107" customFormat="1" ht="12" customHeight="1" hidden="1">
      <c r="A89" s="76" t="s">
        <v>92</v>
      </c>
      <c r="B89" s="26">
        <v>4100</v>
      </c>
      <c r="C89" s="26">
        <v>620</v>
      </c>
      <c r="D89" s="125" t="s">
        <v>27</v>
      </c>
      <c r="E89" s="125"/>
      <c r="F89" s="125" t="s">
        <v>27</v>
      </c>
      <c r="G89" s="125" t="s">
        <v>27</v>
      </c>
      <c r="H89" s="125" t="s">
        <v>27</v>
      </c>
      <c r="I89" s="125" t="s">
        <v>27</v>
      </c>
      <c r="J89" s="125" t="s">
        <v>27</v>
      </c>
      <c r="K89" s="125" t="s">
        <v>27</v>
      </c>
      <c r="L89" s="125"/>
      <c r="M89" s="125"/>
      <c r="N89" s="125" t="s">
        <v>27</v>
      </c>
      <c r="O89" s="125" t="s">
        <v>27</v>
      </c>
      <c r="P89" s="125" t="s">
        <v>27</v>
      </c>
      <c r="Q89" s="125"/>
      <c r="R89" s="125" t="s">
        <v>27</v>
      </c>
    </row>
    <row r="90" spans="1:18" s="107" customFormat="1" ht="12" customHeight="1" hidden="1">
      <c r="A90" s="30" t="s">
        <v>93</v>
      </c>
      <c r="B90" s="31">
        <v>4110</v>
      </c>
      <c r="C90" s="26">
        <v>630</v>
      </c>
      <c r="D90" s="125" t="s">
        <v>27</v>
      </c>
      <c r="E90" s="125"/>
      <c r="F90" s="125" t="s">
        <v>27</v>
      </c>
      <c r="G90" s="125" t="s">
        <v>27</v>
      </c>
      <c r="H90" s="125" t="s">
        <v>27</v>
      </c>
      <c r="I90" s="125" t="s">
        <v>27</v>
      </c>
      <c r="J90" s="125" t="s">
        <v>27</v>
      </c>
      <c r="K90" s="125" t="s">
        <v>27</v>
      </c>
      <c r="L90" s="125"/>
      <c r="M90" s="125"/>
      <c r="N90" s="125" t="s">
        <v>27</v>
      </c>
      <c r="O90" s="125" t="s">
        <v>27</v>
      </c>
      <c r="P90" s="125" t="s">
        <v>27</v>
      </c>
      <c r="Q90" s="125"/>
      <c r="R90" s="125" t="s">
        <v>27</v>
      </c>
    </row>
    <row r="91" spans="1:18" s="107" customFormat="1" ht="12" customHeight="1" hidden="1">
      <c r="A91" s="36" t="s">
        <v>94</v>
      </c>
      <c r="B91" s="23">
        <v>4111</v>
      </c>
      <c r="C91" s="26">
        <v>640</v>
      </c>
      <c r="D91" s="125" t="s">
        <v>27</v>
      </c>
      <c r="E91" s="125"/>
      <c r="F91" s="125" t="s">
        <v>27</v>
      </c>
      <c r="G91" s="125" t="s">
        <v>27</v>
      </c>
      <c r="H91" s="125" t="s">
        <v>27</v>
      </c>
      <c r="I91" s="125" t="s">
        <v>27</v>
      </c>
      <c r="J91" s="125" t="s">
        <v>27</v>
      </c>
      <c r="K91" s="125" t="s">
        <v>27</v>
      </c>
      <c r="L91" s="125"/>
      <c r="M91" s="125"/>
      <c r="N91" s="125" t="s">
        <v>27</v>
      </c>
      <c r="O91" s="125" t="s">
        <v>27</v>
      </c>
      <c r="P91" s="125" t="s">
        <v>27</v>
      </c>
      <c r="Q91" s="125"/>
      <c r="R91" s="125" t="s">
        <v>27</v>
      </c>
    </row>
    <row r="92" spans="1:18" s="107" customFormat="1" ht="12" customHeight="1" hidden="1">
      <c r="A92" s="36" t="s">
        <v>95</v>
      </c>
      <c r="B92" s="23">
        <v>4112</v>
      </c>
      <c r="C92" s="26">
        <v>650</v>
      </c>
      <c r="D92" s="125" t="s">
        <v>27</v>
      </c>
      <c r="E92" s="125"/>
      <c r="F92" s="125" t="s">
        <v>27</v>
      </c>
      <c r="G92" s="125" t="s">
        <v>27</v>
      </c>
      <c r="H92" s="125" t="s">
        <v>27</v>
      </c>
      <c r="I92" s="125" t="s">
        <v>27</v>
      </c>
      <c r="J92" s="125" t="s">
        <v>27</v>
      </c>
      <c r="K92" s="125" t="s">
        <v>27</v>
      </c>
      <c r="L92" s="125"/>
      <c r="M92" s="125"/>
      <c r="N92" s="125" t="s">
        <v>27</v>
      </c>
      <c r="O92" s="125" t="s">
        <v>27</v>
      </c>
      <c r="P92" s="125" t="s">
        <v>27</v>
      </c>
      <c r="Q92" s="125"/>
      <c r="R92" s="125" t="s">
        <v>27</v>
      </c>
    </row>
    <row r="93" spans="1:18" s="107" customFormat="1" ht="12" customHeight="1" hidden="1">
      <c r="A93" s="70" t="s">
        <v>96</v>
      </c>
      <c r="B93" s="23">
        <v>4113</v>
      </c>
      <c r="C93" s="26">
        <v>660</v>
      </c>
      <c r="D93" s="125" t="s">
        <v>27</v>
      </c>
      <c r="E93" s="125"/>
      <c r="F93" s="125" t="s">
        <v>27</v>
      </c>
      <c r="G93" s="125" t="s">
        <v>27</v>
      </c>
      <c r="H93" s="125" t="s">
        <v>27</v>
      </c>
      <c r="I93" s="125" t="s">
        <v>27</v>
      </c>
      <c r="J93" s="125" t="s">
        <v>27</v>
      </c>
      <c r="K93" s="125" t="s">
        <v>27</v>
      </c>
      <c r="L93" s="125"/>
      <c r="M93" s="125"/>
      <c r="N93" s="125" t="s">
        <v>27</v>
      </c>
      <c r="O93" s="125" t="s">
        <v>27</v>
      </c>
      <c r="P93" s="125" t="s">
        <v>27</v>
      </c>
      <c r="Q93" s="125"/>
      <c r="R93" s="125" t="s">
        <v>27</v>
      </c>
    </row>
    <row r="94" spans="1:18" s="107" customFormat="1" ht="12" customHeight="1" hidden="1">
      <c r="A94" s="30" t="s">
        <v>134</v>
      </c>
      <c r="B94" s="31">
        <v>4120</v>
      </c>
      <c r="C94" s="26">
        <v>670</v>
      </c>
      <c r="D94" s="125" t="s">
        <v>27</v>
      </c>
      <c r="E94" s="125"/>
      <c r="F94" s="125" t="s">
        <v>27</v>
      </c>
      <c r="G94" s="125" t="s">
        <v>27</v>
      </c>
      <c r="H94" s="125" t="s">
        <v>27</v>
      </c>
      <c r="I94" s="125" t="s">
        <v>27</v>
      </c>
      <c r="J94" s="125" t="s">
        <v>27</v>
      </c>
      <c r="K94" s="125" t="s">
        <v>27</v>
      </c>
      <c r="L94" s="125"/>
      <c r="M94" s="125"/>
      <c r="N94" s="125" t="s">
        <v>27</v>
      </c>
      <c r="O94" s="125" t="s">
        <v>27</v>
      </c>
      <c r="P94" s="125" t="s">
        <v>27</v>
      </c>
      <c r="Q94" s="125"/>
      <c r="R94" s="125" t="s">
        <v>27</v>
      </c>
    </row>
    <row r="95" spans="1:18" s="107" customFormat="1" ht="12" customHeight="1" hidden="1">
      <c r="A95" s="45" t="s">
        <v>135</v>
      </c>
      <c r="B95" s="23">
        <v>4121</v>
      </c>
      <c r="C95" s="26">
        <v>680</v>
      </c>
      <c r="D95" s="125" t="s">
        <v>27</v>
      </c>
      <c r="E95" s="125"/>
      <c r="F95" s="125" t="s">
        <v>27</v>
      </c>
      <c r="G95" s="125" t="s">
        <v>27</v>
      </c>
      <c r="H95" s="125" t="s">
        <v>27</v>
      </c>
      <c r="I95" s="125" t="s">
        <v>27</v>
      </c>
      <c r="J95" s="125" t="s">
        <v>27</v>
      </c>
      <c r="K95" s="125" t="s">
        <v>27</v>
      </c>
      <c r="L95" s="125"/>
      <c r="M95" s="125"/>
      <c r="N95" s="125" t="s">
        <v>27</v>
      </c>
      <c r="O95" s="125" t="s">
        <v>27</v>
      </c>
      <c r="P95" s="125" t="s">
        <v>27</v>
      </c>
      <c r="Q95" s="125"/>
      <c r="R95" s="125" t="s">
        <v>27</v>
      </c>
    </row>
    <row r="96" spans="1:18" s="107" customFormat="1" ht="12" customHeight="1" hidden="1">
      <c r="A96" s="45" t="s">
        <v>136</v>
      </c>
      <c r="B96" s="23">
        <v>4122</v>
      </c>
      <c r="C96" s="26">
        <v>690</v>
      </c>
      <c r="D96" s="125" t="s">
        <v>27</v>
      </c>
      <c r="E96" s="125"/>
      <c r="F96" s="125" t="s">
        <v>27</v>
      </c>
      <c r="G96" s="125" t="s">
        <v>27</v>
      </c>
      <c r="H96" s="125" t="s">
        <v>27</v>
      </c>
      <c r="I96" s="125" t="s">
        <v>27</v>
      </c>
      <c r="J96" s="125" t="s">
        <v>27</v>
      </c>
      <c r="K96" s="125" t="s">
        <v>27</v>
      </c>
      <c r="L96" s="125"/>
      <c r="M96" s="125"/>
      <c r="N96" s="125" t="s">
        <v>27</v>
      </c>
      <c r="O96" s="125" t="s">
        <v>27</v>
      </c>
      <c r="P96" s="125" t="s">
        <v>27</v>
      </c>
      <c r="Q96" s="125"/>
      <c r="R96" s="125" t="s">
        <v>27</v>
      </c>
    </row>
    <row r="97" spans="1:18" s="107" customFormat="1" ht="12" customHeight="1" hidden="1">
      <c r="A97" s="36" t="s">
        <v>137</v>
      </c>
      <c r="B97" s="23">
        <v>4123</v>
      </c>
      <c r="C97" s="26">
        <v>700</v>
      </c>
      <c r="D97" s="125" t="s">
        <v>27</v>
      </c>
      <c r="E97" s="125"/>
      <c r="F97" s="125" t="s">
        <v>27</v>
      </c>
      <c r="G97" s="125" t="s">
        <v>27</v>
      </c>
      <c r="H97" s="125" t="s">
        <v>27</v>
      </c>
      <c r="I97" s="125" t="s">
        <v>27</v>
      </c>
      <c r="J97" s="125" t="s">
        <v>27</v>
      </c>
      <c r="K97" s="125" t="s">
        <v>27</v>
      </c>
      <c r="L97" s="125"/>
      <c r="M97" s="125"/>
      <c r="N97" s="125" t="s">
        <v>27</v>
      </c>
      <c r="O97" s="125" t="s">
        <v>27</v>
      </c>
      <c r="P97" s="125" t="s">
        <v>27</v>
      </c>
      <c r="Q97" s="125"/>
      <c r="R97" s="125" t="s">
        <v>27</v>
      </c>
    </row>
    <row r="98" spans="1:18" s="107" customFormat="1" ht="12" customHeight="1" hidden="1">
      <c r="A98" s="76" t="s">
        <v>97</v>
      </c>
      <c r="B98" s="26">
        <v>4200</v>
      </c>
      <c r="C98" s="26">
        <v>710</v>
      </c>
      <c r="D98" s="125" t="s">
        <v>27</v>
      </c>
      <c r="E98" s="125"/>
      <c r="F98" s="125" t="s">
        <v>27</v>
      </c>
      <c r="G98" s="125" t="s">
        <v>27</v>
      </c>
      <c r="H98" s="125" t="s">
        <v>27</v>
      </c>
      <c r="I98" s="125" t="s">
        <v>27</v>
      </c>
      <c r="J98" s="125" t="s">
        <v>27</v>
      </c>
      <c r="K98" s="125" t="s">
        <v>27</v>
      </c>
      <c r="L98" s="125"/>
      <c r="M98" s="125"/>
      <c r="N98" s="125" t="s">
        <v>27</v>
      </c>
      <c r="O98" s="125" t="s">
        <v>27</v>
      </c>
      <c r="P98" s="125" t="s">
        <v>27</v>
      </c>
      <c r="Q98" s="125"/>
      <c r="R98" s="125" t="s">
        <v>27</v>
      </c>
    </row>
    <row r="99" spans="1:18" ht="12" customHeight="1" hidden="1">
      <c r="A99" s="30" t="s">
        <v>98</v>
      </c>
      <c r="B99" s="31">
        <v>4210</v>
      </c>
      <c r="C99" s="26">
        <v>720</v>
      </c>
      <c r="D99" s="125" t="s">
        <v>27</v>
      </c>
      <c r="E99" s="125"/>
      <c r="F99" s="125" t="s">
        <v>27</v>
      </c>
      <c r="G99" s="125" t="s">
        <v>27</v>
      </c>
      <c r="H99" s="125" t="s">
        <v>27</v>
      </c>
      <c r="I99" s="125" t="s">
        <v>27</v>
      </c>
      <c r="J99" s="125" t="s">
        <v>27</v>
      </c>
      <c r="K99" s="125" t="s">
        <v>27</v>
      </c>
      <c r="L99" s="125"/>
      <c r="M99" s="125"/>
      <c r="N99" s="125" t="s">
        <v>27</v>
      </c>
      <c r="O99" s="125" t="s">
        <v>27</v>
      </c>
      <c r="P99" s="125" t="s">
        <v>27</v>
      </c>
      <c r="Q99" s="125"/>
      <c r="R99" s="125" t="s">
        <v>27</v>
      </c>
    </row>
    <row r="100" spans="1:18" ht="12" customHeight="1" hidden="1">
      <c r="A100" s="30" t="s">
        <v>138</v>
      </c>
      <c r="B100" s="31">
        <v>4220</v>
      </c>
      <c r="C100" s="26">
        <v>730</v>
      </c>
      <c r="D100" s="125" t="s">
        <v>27</v>
      </c>
      <c r="E100" s="125"/>
      <c r="F100" s="125" t="s">
        <v>27</v>
      </c>
      <c r="G100" s="125" t="s">
        <v>27</v>
      </c>
      <c r="H100" s="125" t="s">
        <v>27</v>
      </c>
      <c r="I100" s="125" t="s">
        <v>27</v>
      </c>
      <c r="J100" s="125" t="s">
        <v>27</v>
      </c>
      <c r="K100" s="125" t="s">
        <v>27</v>
      </c>
      <c r="L100" s="125"/>
      <c r="M100" s="125"/>
      <c r="N100" s="125" t="s">
        <v>27</v>
      </c>
      <c r="O100" s="125" t="s">
        <v>27</v>
      </c>
      <c r="P100" s="125" t="s">
        <v>27</v>
      </c>
      <c r="Q100" s="125"/>
      <c r="R100" s="125" t="s">
        <v>27</v>
      </c>
    </row>
    <row r="101" spans="1:18" ht="3" customHeight="1">
      <c r="A101" s="128"/>
      <c r="B101" s="129"/>
      <c r="C101" s="130"/>
      <c r="D101" s="131"/>
      <c r="E101" s="131"/>
      <c r="F101" s="131"/>
      <c r="J101" s="132"/>
      <c r="K101" s="132"/>
      <c r="L101" s="132"/>
      <c r="M101" s="132"/>
      <c r="N101" s="132"/>
      <c r="O101" s="132"/>
      <c r="P101" s="132"/>
      <c r="Q101" s="132"/>
      <c r="R101" s="132"/>
    </row>
    <row r="102" spans="1:10" ht="15" customHeight="1">
      <c r="A102" s="133" t="str">
        <f>'[1]ЗАПОЛНИТЬ'!F30</f>
        <v>Керівник </v>
      </c>
      <c r="C102" s="90"/>
      <c r="D102" s="132"/>
      <c r="E102" s="132"/>
      <c r="F102" s="132"/>
      <c r="G102" s="132"/>
      <c r="H102" s="206" t="s">
        <v>161</v>
      </c>
      <c r="I102" s="206"/>
      <c r="J102" s="206"/>
    </row>
    <row r="103" spans="1:10" ht="12" customHeight="1">
      <c r="A103" s="133"/>
      <c r="C103" s="90"/>
      <c r="D103" s="91" t="s">
        <v>103</v>
      </c>
      <c r="E103" s="91"/>
      <c r="F103" s="91"/>
      <c r="H103" s="208" t="s">
        <v>104</v>
      </c>
      <c r="I103" s="208"/>
      <c r="J103" s="208"/>
    </row>
    <row r="104" spans="1:10" ht="15">
      <c r="A104" s="133" t="str">
        <f>'[1]ЗАПОЛНИТЬ'!F31</f>
        <v>Головний бухгалтер</v>
      </c>
      <c r="C104" s="1"/>
      <c r="D104" s="93"/>
      <c r="E104" s="93"/>
      <c r="F104" s="93"/>
      <c r="H104" s="215" t="str">
        <f>'[1]ЗАПОЛНИТЬ'!F28</f>
        <v>О.М.Гузєєва</v>
      </c>
      <c r="I104" s="215"/>
      <c r="J104" s="215"/>
    </row>
    <row r="105" spans="1:10" ht="15">
      <c r="A105" s="94"/>
      <c r="C105" s="1"/>
      <c r="D105" s="91" t="s">
        <v>103</v>
      </c>
      <c r="E105" s="91"/>
      <c r="F105" s="91"/>
      <c r="H105" s="208" t="s">
        <v>104</v>
      </c>
      <c r="I105" s="208"/>
      <c r="J105" s="208"/>
    </row>
    <row r="106" ht="12.75">
      <c r="A106" s="5"/>
    </row>
  </sheetData>
  <mergeCells count="52">
    <mergeCell ref="H104:J104"/>
    <mergeCell ref="H105:J105"/>
    <mergeCell ref="Q20:Q21"/>
    <mergeCell ref="R20:R21"/>
    <mergeCell ref="H102:J102"/>
    <mergeCell ref="H103:J103"/>
    <mergeCell ref="J18:J21"/>
    <mergeCell ref="K18:N18"/>
    <mergeCell ref="O18:P18"/>
    <mergeCell ref="Q18:R19"/>
    <mergeCell ref="K19:K21"/>
    <mergeCell ref="L19:N19"/>
    <mergeCell ref="O19:O21"/>
    <mergeCell ref="P19:P21"/>
    <mergeCell ref="L20:L21"/>
    <mergeCell ref="M20:N20"/>
    <mergeCell ref="E18:F18"/>
    <mergeCell ref="G18:G21"/>
    <mergeCell ref="H18:H21"/>
    <mergeCell ref="I18:I21"/>
    <mergeCell ref="E19:E21"/>
    <mergeCell ref="F19:F21"/>
    <mergeCell ref="A18:A21"/>
    <mergeCell ref="B18:B21"/>
    <mergeCell ref="C18:C21"/>
    <mergeCell ref="D18:D21"/>
    <mergeCell ref="A14:D14"/>
    <mergeCell ref="E14:F14"/>
    <mergeCell ref="G14:R14"/>
    <mergeCell ref="A15:D15"/>
    <mergeCell ref="E15:F15"/>
    <mergeCell ref="G15:R15"/>
    <mergeCell ref="A12:D12"/>
    <mergeCell ref="E12:F12"/>
    <mergeCell ref="G12:O12"/>
    <mergeCell ref="A13:D13"/>
    <mergeCell ref="E13:F13"/>
    <mergeCell ref="G13:R13"/>
    <mergeCell ref="B10:L10"/>
    <mergeCell ref="M10:N10"/>
    <mergeCell ref="Q10:R10"/>
    <mergeCell ref="B11:L11"/>
    <mergeCell ref="M11:N11"/>
    <mergeCell ref="Q11:R11"/>
    <mergeCell ref="Q8:R8"/>
    <mergeCell ref="B9:L9"/>
    <mergeCell ref="M9:N9"/>
    <mergeCell ref="Q9:R9"/>
    <mergeCell ref="J1:R2"/>
    <mergeCell ref="A3:R3"/>
    <mergeCell ref="A4:J4"/>
    <mergeCell ref="A6:R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14">
      <selection activeCell="I24" sqref="I24"/>
    </sheetView>
  </sheetViews>
  <sheetFormatPr defaultColWidth="9.140625" defaultRowHeight="12.75"/>
  <cols>
    <col min="1" max="1" width="74.28125" style="88" customWidth="1"/>
    <col min="2" max="2" width="5.00390625" style="88" customWidth="1"/>
    <col min="3" max="3" width="5.140625" style="88" customWidth="1"/>
    <col min="4" max="4" width="10.00390625" style="88" customWidth="1"/>
    <col min="5" max="5" width="9.7109375" style="88" customWidth="1"/>
    <col min="6" max="6" width="7.140625" style="88" customWidth="1"/>
    <col min="7" max="7" width="6.8515625" style="88" customWidth="1"/>
    <col min="8" max="8" width="9.57421875" style="88" hidden="1" customWidth="1"/>
    <col min="9" max="10" width="12.140625" style="88" customWidth="1"/>
    <col min="11" max="11" width="11.140625" style="88" customWidth="1"/>
    <col min="12" max="12" width="12.140625" style="88" hidden="1" customWidth="1"/>
    <col min="13" max="13" width="10.00390625" style="88" customWidth="1"/>
    <col min="14" max="14" width="8.8515625" style="88" customWidth="1"/>
    <col min="15" max="16384" width="9.140625" style="88" customWidth="1"/>
  </cols>
  <sheetData>
    <row r="1" spans="8:14" s="1" customFormat="1" ht="15" customHeight="1">
      <c r="H1" s="2"/>
      <c r="I1" s="190" t="s">
        <v>139</v>
      </c>
      <c r="J1" s="190"/>
      <c r="K1" s="190"/>
      <c r="L1" s="190"/>
      <c r="M1" s="190"/>
      <c r="N1" s="2"/>
    </row>
    <row r="2" spans="7:14" s="1" customFormat="1" ht="29.25" customHeight="1">
      <c r="G2" s="2"/>
      <c r="H2" s="2"/>
      <c r="I2" s="190"/>
      <c r="J2" s="190"/>
      <c r="K2" s="190"/>
      <c r="L2" s="190"/>
      <c r="M2" s="190"/>
      <c r="N2" s="2"/>
    </row>
    <row r="3" spans="1:14" s="1" customFormat="1" ht="15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2"/>
    </row>
    <row r="4" spans="1:17" s="1" customFormat="1" ht="15">
      <c r="A4" s="191" t="s">
        <v>140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3"/>
      <c r="O4" s="3"/>
      <c r="P4" s="3"/>
      <c r="Q4" s="3"/>
    </row>
    <row r="5" spans="1:17" s="1" customFormat="1" ht="13.5" customHeight="1">
      <c r="A5" s="192" t="str">
        <f>IF('[1]ЗАПОЛНИТЬ'!$F$7=1,CONCATENATE('[1]шапки'!A4),CONCATENATE('[1]шапки'!A4,'[1]шапки'!C4))</f>
        <v>(форма № 4-2д, </v>
      </c>
      <c r="B5" s="192"/>
      <c r="C5" s="192"/>
      <c r="D5" s="4" t="str">
        <f>IF('[1]ЗАПОЛНИТЬ'!$F$7=1,'[1]шапки'!C4,'[1]шапки'!D4)</f>
        <v>№ 4-2м),</v>
      </c>
      <c r="E5" s="3">
        <f>IF('[1]ЗАПОЛНИТЬ'!$F$7=1,'[1]шапки'!D4,"")</f>
      </c>
      <c r="F5" s="3"/>
      <c r="G5" s="97"/>
      <c r="H5" s="97"/>
      <c r="I5" s="3"/>
      <c r="J5" s="3"/>
      <c r="K5" s="3"/>
      <c r="L5" s="3"/>
      <c r="M5" s="3"/>
      <c r="N5" s="3"/>
      <c r="O5" s="3"/>
      <c r="P5" s="3"/>
      <c r="Q5" s="3"/>
    </row>
    <row r="6" spans="1:13" s="1" customFormat="1" ht="15">
      <c r="A6" s="191" t="s">
        <v>105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="5" customFormat="1" ht="4.5" customHeight="1" hidden="1"/>
    <row r="8" spans="13:14" s="5" customFormat="1" ht="9" customHeight="1">
      <c r="M8" s="216" t="s">
        <v>2</v>
      </c>
      <c r="N8" s="216"/>
    </row>
    <row r="9" spans="1:15" s="5" customFormat="1" ht="12">
      <c r="A9" s="8" t="s">
        <v>3</v>
      </c>
      <c r="B9" s="193" t="str">
        <f>'0611020 І ф.'!B9:G9</f>
        <v>Будівельнівський НВК</v>
      </c>
      <c r="C9" s="193"/>
      <c r="D9" s="193"/>
      <c r="E9" s="193"/>
      <c r="F9" s="193"/>
      <c r="G9" s="193"/>
      <c r="H9" s="193"/>
      <c r="I9" s="193"/>
      <c r="J9" s="193"/>
      <c r="K9" s="9" t="str">
        <f>'[1]ЗАПОЛНИТЬ'!A13</f>
        <v>за ЄДРПОУ</v>
      </c>
      <c r="M9" s="186" t="str">
        <f>'0611020 І ф.'!J9</f>
        <v>33141166</v>
      </c>
      <c r="N9" s="186"/>
      <c r="O9" s="12"/>
    </row>
    <row r="10" spans="1:15" s="5" customFormat="1" ht="11.25" customHeight="1">
      <c r="A10" s="13" t="s">
        <v>5</v>
      </c>
      <c r="B10" s="194" t="str">
        <f>'0611020 І ф.'!B10:G10</f>
        <v>Глухівський район</v>
      </c>
      <c r="C10" s="194"/>
      <c r="D10" s="194"/>
      <c r="E10" s="194"/>
      <c r="F10" s="194"/>
      <c r="G10" s="194"/>
      <c r="H10" s="194"/>
      <c r="I10" s="194"/>
      <c r="J10" s="194"/>
      <c r="K10" s="9" t="str">
        <f>'[1]ЗАПОЛНИТЬ'!A14</f>
        <v>за КОАТУУ</v>
      </c>
      <c r="M10" s="186">
        <f>'0611020 І ф.'!J10</f>
        <v>5921581003</v>
      </c>
      <c r="N10" s="186"/>
      <c r="O10" s="13"/>
    </row>
    <row r="11" spans="1:15" s="5" customFormat="1" ht="11.25" customHeight="1">
      <c r="A11" s="13"/>
      <c r="B11" s="194" t="str">
        <f>'0611020 І ф.'!B11:G11</f>
        <v>Комунальна організація (установа, заклад)</v>
      </c>
      <c r="C11" s="194"/>
      <c r="D11" s="194"/>
      <c r="E11" s="194"/>
      <c r="F11" s="194"/>
      <c r="G11" s="194"/>
      <c r="H11" s="194"/>
      <c r="I11" s="194"/>
      <c r="J11" s="194"/>
      <c r="K11" s="9" t="str">
        <f>'[1]ЗАПОЛНИТЬ'!A15</f>
        <v>за КОПФГ</v>
      </c>
      <c r="M11" s="186">
        <f>'0611020 І ф.'!J11</f>
        <v>430</v>
      </c>
      <c r="N11" s="186"/>
      <c r="O11" s="13"/>
    </row>
    <row r="12" spans="1:15" s="5" customFormat="1" ht="12">
      <c r="A12" s="196" t="s">
        <v>9</v>
      </c>
      <c r="B12" s="196"/>
      <c r="C12" s="196"/>
      <c r="D12" s="20">
        <f>'[1]ЗАПОЛНИТЬ'!H9</f>
        <v>0</v>
      </c>
      <c r="E12" s="217">
        <f>IF(D12&gt;0,VLOOKUP(D12,'[1]ДовидникКВК(ГОС)'!A:B,2,FALSE),"")</f>
      </c>
      <c r="F12" s="217"/>
      <c r="G12" s="217"/>
      <c r="H12" s="217"/>
      <c r="I12" s="217"/>
      <c r="J12" s="217"/>
      <c r="K12" s="134"/>
      <c r="L12" s="135"/>
      <c r="M12" s="135"/>
      <c r="N12" s="18"/>
      <c r="O12" s="12"/>
    </row>
    <row r="13" spans="1:15" s="5" customFormat="1" ht="11.25">
      <c r="A13" s="196" t="s">
        <v>10</v>
      </c>
      <c r="B13" s="196"/>
      <c r="C13" s="196"/>
      <c r="D13" s="136" t="s">
        <v>133</v>
      </c>
      <c r="E13" s="218" t="str">
        <f>IF(D13&gt;0,VLOOKUP(D13,'[1]ДовидникКПК'!B:C,2,FALSE),"")</f>
        <v>-</v>
      </c>
      <c r="F13" s="218"/>
      <c r="G13" s="218"/>
      <c r="H13" s="218"/>
      <c r="I13" s="218"/>
      <c r="J13" s="218"/>
      <c r="K13" s="218"/>
      <c r="L13" s="218"/>
      <c r="M13" s="218"/>
      <c r="N13" s="11"/>
      <c r="O13" s="12"/>
    </row>
    <row r="14" spans="1:15" s="5" customFormat="1" ht="11.25">
      <c r="A14" s="196" t="s">
        <v>11</v>
      </c>
      <c r="B14" s="196"/>
      <c r="C14" s="196"/>
      <c r="D14" s="104" t="str">
        <f>'[1]ЗАПОЛНИТЬ'!H10</f>
        <v>06</v>
      </c>
      <c r="E14" s="217" t="str">
        <f>'[1]ЗАПОЛНИТЬ'!I10</f>
        <v>Відділ освіти Глухівської районної державної адміністрації</v>
      </c>
      <c r="F14" s="217"/>
      <c r="G14" s="217"/>
      <c r="H14" s="217"/>
      <c r="I14" s="217"/>
      <c r="J14" s="217"/>
      <c r="K14" s="217"/>
      <c r="L14" s="217"/>
      <c r="M14" s="217"/>
      <c r="N14" s="11"/>
      <c r="O14" s="12"/>
    </row>
    <row r="15" spans="1:15" s="5" customFormat="1" ht="30.75" customHeight="1">
      <c r="A15" s="196" t="s">
        <v>12</v>
      </c>
      <c r="B15" s="196"/>
      <c r="C15" s="196"/>
      <c r="D15" s="136" t="s">
        <v>13</v>
      </c>
      <c r="E15" s="217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217"/>
      <c r="G15" s="217"/>
      <c r="H15" s="217"/>
      <c r="I15" s="217"/>
      <c r="J15" s="217"/>
      <c r="K15" s="217"/>
      <c r="L15" s="217"/>
      <c r="M15" s="217"/>
      <c r="N15" s="11"/>
      <c r="O15" s="12"/>
    </row>
    <row r="16" s="5" customFormat="1" ht="11.25">
      <c r="A16" s="22" t="s">
        <v>141</v>
      </c>
    </row>
    <row r="17" s="5" customFormat="1" ht="11.25">
      <c r="A17" s="22" t="s">
        <v>15</v>
      </c>
    </row>
    <row r="18" spans="1:14" s="5" customFormat="1" ht="11.25" customHeight="1">
      <c r="A18" s="202" t="s">
        <v>16</v>
      </c>
      <c r="B18" s="202" t="s">
        <v>17</v>
      </c>
      <c r="C18" s="202" t="s">
        <v>18</v>
      </c>
      <c r="D18" s="202" t="s">
        <v>142</v>
      </c>
      <c r="E18" s="202" t="s">
        <v>21</v>
      </c>
      <c r="F18" s="202"/>
      <c r="G18" s="202" t="s">
        <v>111</v>
      </c>
      <c r="H18" s="202" t="s">
        <v>143</v>
      </c>
      <c r="I18" s="202" t="s">
        <v>22</v>
      </c>
      <c r="J18" s="202" t="s">
        <v>23</v>
      </c>
      <c r="K18" s="202"/>
      <c r="L18" s="202" t="s">
        <v>24</v>
      </c>
      <c r="M18" s="212" t="s">
        <v>25</v>
      </c>
      <c r="N18" s="212"/>
    </row>
    <row r="19" spans="1:14" s="5" customFormat="1" ht="16.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12"/>
      <c r="N19" s="212"/>
    </row>
    <row r="20" spans="1:14" s="5" customFormat="1" ht="36.75" customHeight="1">
      <c r="A20" s="202"/>
      <c r="B20" s="202"/>
      <c r="C20" s="202"/>
      <c r="D20" s="202"/>
      <c r="E20" s="23" t="s">
        <v>115</v>
      </c>
      <c r="F20" s="106" t="s">
        <v>116</v>
      </c>
      <c r="G20" s="202"/>
      <c r="H20" s="202"/>
      <c r="I20" s="202"/>
      <c r="J20" s="23" t="s">
        <v>115</v>
      </c>
      <c r="K20" s="106" t="s">
        <v>144</v>
      </c>
      <c r="L20" s="202"/>
      <c r="M20" s="23" t="s">
        <v>115</v>
      </c>
      <c r="N20" s="137" t="s">
        <v>116</v>
      </c>
    </row>
    <row r="21" spans="1:14" s="5" customFormat="1" ht="11.25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8</v>
      </c>
      <c r="J21" s="25">
        <v>9</v>
      </c>
      <c r="K21" s="25">
        <v>10</v>
      </c>
      <c r="L21" s="25">
        <v>12</v>
      </c>
      <c r="M21" s="25">
        <v>11</v>
      </c>
      <c r="N21" s="25">
        <v>12</v>
      </c>
    </row>
    <row r="22" spans="1:14" s="5" customFormat="1" ht="11.25">
      <c r="A22" s="25" t="s">
        <v>123</v>
      </c>
      <c r="B22" s="26" t="s">
        <v>27</v>
      </c>
      <c r="C22" s="27" t="s">
        <v>28</v>
      </c>
      <c r="D22" s="28">
        <f>SUM(D23:D27)</f>
        <v>18192.71</v>
      </c>
      <c r="E22" s="108"/>
      <c r="F22" s="108">
        <v>0</v>
      </c>
      <c r="G22" s="108">
        <v>0</v>
      </c>
      <c r="H22" s="28">
        <f>H25</f>
        <v>0</v>
      </c>
      <c r="I22" s="28">
        <f>SUM(I23:I26)</f>
        <v>18192.71</v>
      </c>
      <c r="J22" s="109" t="s">
        <v>27</v>
      </c>
      <c r="K22" s="109" t="s">
        <v>27</v>
      </c>
      <c r="L22" s="109" t="s">
        <v>27</v>
      </c>
      <c r="M22" s="28">
        <f>E22-F22-G22+I22-J28-K28</f>
        <v>0</v>
      </c>
      <c r="N22" s="28">
        <v>0</v>
      </c>
    </row>
    <row r="23" spans="1:14" s="5" customFormat="1" ht="11.25">
      <c r="A23" s="110" t="s">
        <v>145</v>
      </c>
      <c r="B23" s="26" t="s">
        <v>27</v>
      </c>
      <c r="C23" s="27" t="s">
        <v>30</v>
      </c>
      <c r="D23" s="113">
        <f>D28</f>
        <v>18192.71</v>
      </c>
      <c r="E23" s="109" t="s">
        <v>27</v>
      </c>
      <c r="F23" s="109" t="s">
        <v>27</v>
      </c>
      <c r="G23" s="109" t="s">
        <v>27</v>
      </c>
      <c r="H23" s="109" t="s">
        <v>27</v>
      </c>
      <c r="I23" s="113">
        <f>J28</f>
        <v>18192.71</v>
      </c>
      <c r="J23" s="109" t="s">
        <v>27</v>
      </c>
      <c r="K23" s="109" t="s">
        <v>27</v>
      </c>
      <c r="L23" s="109" t="s">
        <v>27</v>
      </c>
      <c r="M23" s="109" t="s">
        <v>27</v>
      </c>
      <c r="N23" s="109" t="s">
        <v>27</v>
      </c>
    </row>
    <row r="24" spans="1:14" s="5" customFormat="1" ht="27.75" customHeight="1">
      <c r="A24" s="138" t="s">
        <v>146</v>
      </c>
      <c r="B24" s="26" t="s">
        <v>27</v>
      </c>
      <c r="C24" s="27" t="s">
        <v>32</v>
      </c>
      <c r="D24" s="113">
        <v>0</v>
      </c>
      <c r="E24" s="109" t="s">
        <v>27</v>
      </c>
      <c r="F24" s="109" t="s">
        <v>27</v>
      </c>
      <c r="G24" s="109" t="s">
        <v>27</v>
      </c>
      <c r="H24" s="109" t="s">
        <v>27</v>
      </c>
      <c r="I24" s="113">
        <v>0</v>
      </c>
      <c r="J24" s="109" t="s">
        <v>27</v>
      </c>
      <c r="K24" s="109" t="s">
        <v>27</v>
      </c>
      <c r="L24" s="109" t="s">
        <v>27</v>
      </c>
      <c r="M24" s="109" t="s">
        <v>27</v>
      </c>
      <c r="N24" s="109" t="s">
        <v>27</v>
      </c>
    </row>
    <row r="25" spans="1:14" s="5" customFormat="1" ht="43.5" customHeight="1">
      <c r="A25" s="138" t="s">
        <v>147</v>
      </c>
      <c r="B25" s="26" t="s">
        <v>27</v>
      </c>
      <c r="C25" s="27" t="s">
        <v>34</v>
      </c>
      <c r="D25" s="113">
        <v>0</v>
      </c>
      <c r="E25" s="109" t="s">
        <v>27</v>
      </c>
      <c r="F25" s="109" t="s">
        <v>27</v>
      </c>
      <c r="G25" s="109" t="s">
        <v>27</v>
      </c>
      <c r="H25" s="40">
        <v>0</v>
      </c>
      <c r="I25" s="113">
        <v>0</v>
      </c>
      <c r="J25" s="109" t="s">
        <v>27</v>
      </c>
      <c r="K25" s="109" t="s">
        <v>27</v>
      </c>
      <c r="L25" s="109" t="s">
        <v>27</v>
      </c>
      <c r="M25" s="109" t="s">
        <v>27</v>
      </c>
      <c r="N25" s="109" t="s">
        <v>27</v>
      </c>
    </row>
    <row r="26" spans="1:14" s="5" customFormat="1" ht="16.5">
      <c r="A26" s="138" t="s">
        <v>148</v>
      </c>
      <c r="B26" s="26" t="s">
        <v>27</v>
      </c>
      <c r="C26" s="27" t="s">
        <v>36</v>
      </c>
      <c r="D26" s="113">
        <v>0</v>
      </c>
      <c r="E26" s="109" t="s">
        <v>27</v>
      </c>
      <c r="F26" s="109" t="s">
        <v>27</v>
      </c>
      <c r="G26" s="109" t="s">
        <v>27</v>
      </c>
      <c r="H26" s="109" t="s">
        <v>27</v>
      </c>
      <c r="I26" s="113">
        <v>0</v>
      </c>
      <c r="J26" s="109" t="s">
        <v>27</v>
      </c>
      <c r="K26" s="109" t="s">
        <v>27</v>
      </c>
      <c r="L26" s="109" t="s">
        <v>27</v>
      </c>
      <c r="M26" s="109" t="s">
        <v>27</v>
      </c>
      <c r="N26" s="109" t="s">
        <v>27</v>
      </c>
    </row>
    <row r="27" spans="1:14" s="5" customFormat="1" ht="11.25">
      <c r="A27" s="110" t="s">
        <v>128</v>
      </c>
      <c r="B27" s="26" t="s">
        <v>27</v>
      </c>
      <c r="C27" s="27" t="s">
        <v>38</v>
      </c>
      <c r="D27" s="113">
        <v>0</v>
      </c>
      <c r="E27" s="109" t="s">
        <v>27</v>
      </c>
      <c r="F27" s="109" t="s">
        <v>27</v>
      </c>
      <c r="G27" s="109" t="s">
        <v>27</v>
      </c>
      <c r="H27" s="109" t="s">
        <v>27</v>
      </c>
      <c r="I27" s="109" t="s">
        <v>27</v>
      </c>
      <c r="J27" s="109" t="s">
        <v>27</v>
      </c>
      <c r="K27" s="109" t="s">
        <v>27</v>
      </c>
      <c r="L27" s="109" t="s">
        <v>27</v>
      </c>
      <c r="M27" s="109" t="s">
        <v>27</v>
      </c>
      <c r="N27" s="109" t="s">
        <v>27</v>
      </c>
    </row>
    <row r="28" spans="1:14" s="5" customFormat="1" ht="11.25">
      <c r="A28" s="139" t="s">
        <v>149</v>
      </c>
      <c r="B28" s="26" t="s">
        <v>27</v>
      </c>
      <c r="C28" s="27" t="s">
        <v>40</v>
      </c>
      <c r="D28" s="28">
        <f>D30+D65+D88+D97</f>
        <v>18192.71</v>
      </c>
      <c r="E28" s="109" t="s">
        <v>27</v>
      </c>
      <c r="F28" s="109" t="s">
        <v>27</v>
      </c>
      <c r="G28" s="109" t="s">
        <v>27</v>
      </c>
      <c r="H28" s="109" t="s">
        <v>27</v>
      </c>
      <c r="I28" s="109" t="s">
        <v>27</v>
      </c>
      <c r="J28" s="28">
        <f>J30+J65+J88+J97</f>
        <v>18192.71</v>
      </c>
      <c r="K28" s="28">
        <f>K30+K65+K88+K97</f>
        <v>0</v>
      </c>
      <c r="L28" s="28">
        <f>L30+L65+L88+L97</f>
        <v>0</v>
      </c>
      <c r="M28" s="109" t="s">
        <v>27</v>
      </c>
      <c r="N28" s="109" t="s">
        <v>27</v>
      </c>
    </row>
    <row r="29" spans="1:14" s="5" customFormat="1" ht="11.25">
      <c r="A29" s="140" t="s">
        <v>130</v>
      </c>
      <c r="B29" s="141"/>
      <c r="C29" s="142"/>
      <c r="D29" s="40"/>
      <c r="E29" s="109"/>
      <c r="F29" s="109"/>
      <c r="G29" s="109"/>
      <c r="H29" s="109"/>
      <c r="I29" s="109"/>
      <c r="J29" s="40"/>
      <c r="K29" s="40"/>
      <c r="L29" s="40"/>
      <c r="M29" s="109"/>
      <c r="N29" s="109"/>
    </row>
    <row r="30" spans="1:14" s="5" customFormat="1" ht="11.25">
      <c r="A30" s="26" t="s">
        <v>131</v>
      </c>
      <c r="B30" s="26">
        <v>2000</v>
      </c>
      <c r="C30" s="27" t="s">
        <v>42</v>
      </c>
      <c r="D30" s="28">
        <f>D31+D36+D53+D56+D60+D64</f>
        <v>18192.71</v>
      </c>
      <c r="E30" s="109" t="s">
        <v>27</v>
      </c>
      <c r="F30" s="109" t="s">
        <v>27</v>
      </c>
      <c r="G30" s="109" t="s">
        <v>27</v>
      </c>
      <c r="H30" s="109" t="s">
        <v>27</v>
      </c>
      <c r="I30" s="109" t="s">
        <v>27</v>
      </c>
      <c r="J30" s="28">
        <f>J31+J36+J53+J56+J60+J64</f>
        <v>18192.71</v>
      </c>
      <c r="K30" s="28">
        <f>K31+K36+K53+K56+K60+K64</f>
        <v>0</v>
      </c>
      <c r="L30" s="28">
        <f>L31+L36+L53+L56+L60+L64</f>
        <v>0</v>
      </c>
      <c r="M30" s="109" t="s">
        <v>27</v>
      </c>
      <c r="N30" s="109" t="s">
        <v>27</v>
      </c>
    </row>
    <row r="31" spans="1:14" s="5" customFormat="1" ht="11.25">
      <c r="A31" s="29" t="s">
        <v>31</v>
      </c>
      <c r="B31" s="26">
        <v>2100</v>
      </c>
      <c r="C31" s="27" t="s">
        <v>44</v>
      </c>
      <c r="D31" s="28">
        <f>D32+D35</f>
        <v>0</v>
      </c>
      <c r="E31" s="109" t="s">
        <v>27</v>
      </c>
      <c r="F31" s="109" t="s">
        <v>27</v>
      </c>
      <c r="G31" s="109" t="s">
        <v>27</v>
      </c>
      <c r="H31" s="109" t="s">
        <v>27</v>
      </c>
      <c r="I31" s="109" t="s">
        <v>27</v>
      </c>
      <c r="J31" s="28">
        <f>J32+J35</f>
        <v>0</v>
      </c>
      <c r="K31" s="28">
        <f>K32+K35</f>
        <v>0</v>
      </c>
      <c r="L31" s="28">
        <f>L32+L35</f>
        <v>0</v>
      </c>
      <c r="M31" s="109" t="s">
        <v>27</v>
      </c>
      <c r="N31" s="109" t="s">
        <v>27</v>
      </c>
    </row>
    <row r="32" spans="1:14" s="5" customFormat="1" ht="11.25">
      <c r="A32" s="30" t="s">
        <v>33</v>
      </c>
      <c r="B32" s="31">
        <v>2110</v>
      </c>
      <c r="C32" s="32" t="s">
        <v>150</v>
      </c>
      <c r="D32" s="35">
        <f>SUM(D33:D34)</f>
        <v>0</v>
      </c>
      <c r="E32" s="109" t="s">
        <v>27</v>
      </c>
      <c r="F32" s="109" t="s">
        <v>27</v>
      </c>
      <c r="G32" s="109" t="s">
        <v>27</v>
      </c>
      <c r="H32" s="109" t="s">
        <v>27</v>
      </c>
      <c r="I32" s="109" t="s">
        <v>27</v>
      </c>
      <c r="J32" s="35">
        <f>SUM(J33:J34)</f>
        <v>0</v>
      </c>
      <c r="K32" s="35">
        <f>SUM(K33:K34)</f>
        <v>0</v>
      </c>
      <c r="L32" s="35">
        <f>SUM(L33:L34)</f>
        <v>0</v>
      </c>
      <c r="M32" s="109" t="s">
        <v>27</v>
      </c>
      <c r="N32" s="109" t="s">
        <v>27</v>
      </c>
    </row>
    <row r="33" spans="1:14" s="5" customFormat="1" ht="11.25">
      <c r="A33" s="36" t="s">
        <v>35</v>
      </c>
      <c r="B33" s="23">
        <v>2111</v>
      </c>
      <c r="C33" s="23">
        <v>110</v>
      </c>
      <c r="D33" s="113">
        <v>0</v>
      </c>
      <c r="E33" s="109" t="s">
        <v>27</v>
      </c>
      <c r="F33" s="109" t="s">
        <v>27</v>
      </c>
      <c r="G33" s="109" t="s">
        <v>27</v>
      </c>
      <c r="H33" s="109" t="s">
        <v>27</v>
      </c>
      <c r="I33" s="109" t="s">
        <v>27</v>
      </c>
      <c r="J33" s="113">
        <v>0</v>
      </c>
      <c r="K33" s="113">
        <v>0</v>
      </c>
      <c r="L33" s="113">
        <v>0</v>
      </c>
      <c r="M33" s="109" t="s">
        <v>27</v>
      </c>
      <c r="N33" s="109" t="s">
        <v>27</v>
      </c>
    </row>
    <row r="34" spans="1:14" s="5" customFormat="1" ht="11.25">
      <c r="A34" s="36" t="s">
        <v>37</v>
      </c>
      <c r="B34" s="23">
        <v>2112</v>
      </c>
      <c r="C34" s="23">
        <v>120</v>
      </c>
      <c r="D34" s="113">
        <v>0</v>
      </c>
      <c r="E34" s="109" t="s">
        <v>27</v>
      </c>
      <c r="F34" s="109" t="s">
        <v>27</v>
      </c>
      <c r="G34" s="109" t="s">
        <v>27</v>
      </c>
      <c r="H34" s="109" t="s">
        <v>27</v>
      </c>
      <c r="I34" s="109" t="s">
        <v>27</v>
      </c>
      <c r="J34" s="113">
        <v>0</v>
      </c>
      <c r="K34" s="113">
        <v>0</v>
      </c>
      <c r="L34" s="113">
        <v>0</v>
      </c>
      <c r="M34" s="109" t="s">
        <v>27</v>
      </c>
      <c r="N34" s="109" t="s">
        <v>27</v>
      </c>
    </row>
    <row r="35" spans="1:14" s="5" customFormat="1" ht="12" customHeight="1">
      <c r="A35" s="41" t="s">
        <v>39</v>
      </c>
      <c r="B35" s="31">
        <v>2120</v>
      </c>
      <c r="C35" s="31">
        <v>130</v>
      </c>
      <c r="D35" s="115">
        <v>0</v>
      </c>
      <c r="E35" s="109" t="s">
        <v>27</v>
      </c>
      <c r="F35" s="109" t="s">
        <v>27</v>
      </c>
      <c r="G35" s="109" t="s">
        <v>27</v>
      </c>
      <c r="H35" s="109" t="s">
        <v>27</v>
      </c>
      <c r="I35" s="109" t="s">
        <v>27</v>
      </c>
      <c r="J35" s="115">
        <v>0</v>
      </c>
      <c r="K35" s="115">
        <v>0</v>
      </c>
      <c r="L35" s="115">
        <v>0</v>
      </c>
      <c r="M35" s="109" t="s">
        <v>27</v>
      </c>
      <c r="N35" s="109" t="s">
        <v>27</v>
      </c>
    </row>
    <row r="36" spans="1:14" s="5" customFormat="1" ht="12" customHeight="1">
      <c r="A36" s="42" t="s">
        <v>41</v>
      </c>
      <c r="B36" s="26">
        <v>2200</v>
      </c>
      <c r="C36" s="26">
        <v>140</v>
      </c>
      <c r="D36" s="28">
        <f>SUM(D37:D43)+D50</f>
        <v>18192.71</v>
      </c>
      <c r="E36" s="109" t="s">
        <v>27</v>
      </c>
      <c r="F36" s="109" t="s">
        <v>27</v>
      </c>
      <c r="G36" s="109" t="s">
        <v>27</v>
      </c>
      <c r="H36" s="109" t="s">
        <v>27</v>
      </c>
      <c r="I36" s="109" t="s">
        <v>27</v>
      </c>
      <c r="J36" s="28">
        <f>SUM(J37:J43)+J50</f>
        <v>18192.71</v>
      </c>
      <c r="K36" s="28">
        <f>SUM(K37:K43)+K50</f>
        <v>0</v>
      </c>
      <c r="L36" s="28">
        <f>SUM(L37:L43)+L50</f>
        <v>0</v>
      </c>
      <c r="M36" s="109" t="s">
        <v>27</v>
      </c>
      <c r="N36" s="109" t="s">
        <v>27</v>
      </c>
    </row>
    <row r="37" spans="1:14" s="5" customFormat="1" ht="11.25">
      <c r="A37" s="30" t="s">
        <v>43</v>
      </c>
      <c r="B37" s="31">
        <v>2210</v>
      </c>
      <c r="C37" s="31">
        <v>150</v>
      </c>
      <c r="D37" s="115">
        <f>J37</f>
        <v>2000</v>
      </c>
      <c r="E37" s="109" t="s">
        <v>27</v>
      </c>
      <c r="F37" s="109" t="s">
        <v>27</v>
      </c>
      <c r="G37" s="109" t="s">
        <v>27</v>
      </c>
      <c r="H37" s="109" t="s">
        <v>27</v>
      </c>
      <c r="I37" s="109" t="s">
        <v>27</v>
      </c>
      <c r="J37" s="115">
        <v>2000</v>
      </c>
      <c r="K37" s="115">
        <v>0</v>
      </c>
      <c r="L37" s="115">
        <v>0</v>
      </c>
      <c r="M37" s="109" t="s">
        <v>27</v>
      </c>
      <c r="N37" s="109" t="s">
        <v>27</v>
      </c>
    </row>
    <row r="38" spans="1:14" s="5" customFormat="1" ht="11.25">
      <c r="A38" s="30" t="s">
        <v>45</v>
      </c>
      <c r="B38" s="31">
        <v>2220</v>
      </c>
      <c r="C38" s="31">
        <v>160</v>
      </c>
      <c r="D38" s="115"/>
      <c r="E38" s="109" t="s">
        <v>27</v>
      </c>
      <c r="F38" s="109" t="s">
        <v>27</v>
      </c>
      <c r="G38" s="109" t="s">
        <v>27</v>
      </c>
      <c r="H38" s="109" t="s">
        <v>27</v>
      </c>
      <c r="I38" s="109" t="s">
        <v>27</v>
      </c>
      <c r="J38" s="115"/>
      <c r="K38" s="115">
        <v>0</v>
      </c>
      <c r="L38" s="115">
        <v>0</v>
      </c>
      <c r="M38" s="109" t="s">
        <v>27</v>
      </c>
      <c r="N38" s="109" t="s">
        <v>27</v>
      </c>
    </row>
    <row r="39" spans="1:14" s="5" customFormat="1" ht="11.25">
      <c r="A39" s="30" t="s">
        <v>46</v>
      </c>
      <c r="B39" s="31">
        <v>2230</v>
      </c>
      <c r="C39" s="31">
        <v>170</v>
      </c>
      <c r="D39" s="115">
        <f>J39</f>
        <v>16192.71</v>
      </c>
      <c r="E39" s="109" t="s">
        <v>27</v>
      </c>
      <c r="F39" s="109" t="s">
        <v>27</v>
      </c>
      <c r="G39" s="109" t="s">
        <v>27</v>
      </c>
      <c r="H39" s="109" t="s">
        <v>27</v>
      </c>
      <c r="I39" s="109" t="s">
        <v>27</v>
      </c>
      <c r="J39" s="115">
        <v>16192.71</v>
      </c>
      <c r="K39" s="115">
        <v>0</v>
      </c>
      <c r="L39" s="115">
        <v>0</v>
      </c>
      <c r="M39" s="109" t="s">
        <v>27</v>
      </c>
      <c r="N39" s="109" t="s">
        <v>27</v>
      </c>
    </row>
    <row r="40" spans="1:14" s="5" customFormat="1" ht="11.25">
      <c r="A40" s="30" t="s">
        <v>47</v>
      </c>
      <c r="B40" s="31">
        <v>2240</v>
      </c>
      <c r="C40" s="31">
        <v>180</v>
      </c>
      <c r="D40" s="115"/>
      <c r="E40" s="109" t="s">
        <v>27</v>
      </c>
      <c r="F40" s="109" t="s">
        <v>27</v>
      </c>
      <c r="G40" s="109" t="s">
        <v>27</v>
      </c>
      <c r="H40" s="109" t="s">
        <v>27</v>
      </c>
      <c r="I40" s="109" t="s">
        <v>27</v>
      </c>
      <c r="J40" s="115">
        <v>0</v>
      </c>
      <c r="K40" s="115">
        <v>0</v>
      </c>
      <c r="L40" s="115">
        <v>0</v>
      </c>
      <c r="M40" s="109" t="s">
        <v>27</v>
      </c>
      <c r="N40" s="109" t="s">
        <v>27</v>
      </c>
    </row>
    <row r="41" spans="1:14" s="5" customFormat="1" ht="11.25">
      <c r="A41" s="30" t="s">
        <v>48</v>
      </c>
      <c r="B41" s="31">
        <v>2250</v>
      </c>
      <c r="C41" s="31">
        <v>190</v>
      </c>
      <c r="D41" s="115">
        <v>0</v>
      </c>
      <c r="E41" s="109" t="s">
        <v>27</v>
      </c>
      <c r="F41" s="109" t="s">
        <v>27</v>
      </c>
      <c r="G41" s="109" t="s">
        <v>27</v>
      </c>
      <c r="H41" s="109" t="s">
        <v>27</v>
      </c>
      <c r="I41" s="109" t="s">
        <v>27</v>
      </c>
      <c r="J41" s="115">
        <v>0</v>
      </c>
      <c r="K41" s="115">
        <v>0</v>
      </c>
      <c r="L41" s="115">
        <v>0</v>
      </c>
      <c r="M41" s="109" t="s">
        <v>27</v>
      </c>
      <c r="N41" s="109" t="s">
        <v>27</v>
      </c>
    </row>
    <row r="42" spans="1:14" s="5" customFormat="1" ht="12.75" customHeight="1">
      <c r="A42" s="41" t="s">
        <v>49</v>
      </c>
      <c r="B42" s="31">
        <v>2260</v>
      </c>
      <c r="C42" s="31">
        <v>200</v>
      </c>
      <c r="D42" s="115">
        <v>0</v>
      </c>
      <c r="E42" s="109" t="s">
        <v>27</v>
      </c>
      <c r="F42" s="109" t="s">
        <v>27</v>
      </c>
      <c r="G42" s="109" t="s">
        <v>27</v>
      </c>
      <c r="H42" s="109" t="s">
        <v>27</v>
      </c>
      <c r="I42" s="109" t="s">
        <v>27</v>
      </c>
      <c r="J42" s="115">
        <v>0</v>
      </c>
      <c r="K42" s="115">
        <v>0</v>
      </c>
      <c r="L42" s="115">
        <v>0</v>
      </c>
      <c r="M42" s="109" t="s">
        <v>27</v>
      </c>
      <c r="N42" s="109" t="s">
        <v>27</v>
      </c>
    </row>
    <row r="43" spans="1:14" s="5" customFormat="1" ht="11.25">
      <c r="A43" s="41" t="s">
        <v>50</v>
      </c>
      <c r="B43" s="31">
        <v>2270</v>
      </c>
      <c r="C43" s="31">
        <v>210</v>
      </c>
      <c r="D43" s="35">
        <f>SUM(D44:D49)</f>
        <v>0</v>
      </c>
      <c r="E43" s="109" t="s">
        <v>27</v>
      </c>
      <c r="F43" s="109" t="s">
        <v>27</v>
      </c>
      <c r="G43" s="109" t="s">
        <v>27</v>
      </c>
      <c r="H43" s="109" t="s">
        <v>27</v>
      </c>
      <c r="I43" s="109" t="s">
        <v>27</v>
      </c>
      <c r="J43" s="35">
        <f>SUM(J44:J49)</f>
        <v>0</v>
      </c>
      <c r="K43" s="35">
        <f>SUM(K44:K49)</f>
        <v>0</v>
      </c>
      <c r="L43" s="35">
        <f>SUM(L44:L49)</f>
        <v>0</v>
      </c>
      <c r="M43" s="109" t="s">
        <v>27</v>
      </c>
      <c r="N43" s="109" t="s">
        <v>27</v>
      </c>
    </row>
    <row r="44" spans="1:14" s="5" customFormat="1" ht="11.25">
      <c r="A44" s="36" t="s">
        <v>51</v>
      </c>
      <c r="B44" s="23">
        <v>2271</v>
      </c>
      <c r="C44" s="23">
        <v>220</v>
      </c>
      <c r="D44" s="113">
        <v>0</v>
      </c>
      <c r="E44" s="109" t="s">
        <v>27</v>
      </c>
      <c r="F44" s="109" t="s">
        <v>27</v>
      </c>
      <c r="G44" s="109" t="s">
        <v>27</v>
      </c>
      <c r="H44" s="109" t="s">
        <v>27</v>
      </c>
      <c r="I44" s="109" t="s">
        <v>27</v>
      </c>
      <c r="J44" s="113">
        <v>0</v>
      </c>
      <c r="K44" s="113">
        <v>0</v>
      </c>
      <c r="L44" s="113">
        <v>0</v>
      </c>
      <c r="M44" s="109" t="s">
        <v>27</v>
      </c>
      <c r="N44" s="109" t="s">
        <v>27</v>
      </c>
    </row>
    <row r="45" spans="1:14" s="5" customFormat="1" ht="11.25">
      <c r="A45" s="36" t="s">
        <v>52</v>
      </c>
      <c r="B45" s="23">
        <v>2272</v>
      </c>
      <c r="C45" s="23">
        <v>230</v>
      </c>
      <c r="D45" s="113">
        <v>0</v>
      </c>
      <c r="E45" s="109" t="s">
        <v>27</v>
      </c>
      <c r="F45" s="109" t="s">
        <v>27</v>
      </c>
      <c r="G45" s="109" t="s">
        <v>27</v>
      </c>
      <c r="H45" s="109" t="s">
        <v>27</v>
      </c>
      <c r="I45" s="109" t="s">
        <v>27</v>
      </c>
      <c r="J45" s="113">
        <v>0</v>
      </c>
      <c r="K45" s="113">
        <v>0</v>
      </c>
      <c r="L45" s="113">
        <v>0</v>
      </c>
      <c r="M45" s="109" t="s">
        <v>27</v>
      </c>
      <c r="N45" s="109" t="s">
        <v>27</v>
      </c>
    </row>
    <row r="46" spans="1:14" s="5" customFormat="1" ht="11.25">
      <c r="A46" s="36" t="s">
        <v>53</v>
      </c>
      <c r="B46" s="23">
        <v>2273</v>
      </c>
      <c r="C46" s="23">
        <v>240</v>
      </c>
      <c r="D46" s="113">
        <v>0</v>
      </c>
      <c r="E46" s="109" t="s">
        <v>27</v>
      </c>
      <c r="F46" s="109" t="s">
        <v>27</v>
      </c>
      <c r="G46" s="109" t="s">
        <v>27</v>
      </c>
      <c r="H46" s="109" t="s">
        <v>27</v>
      </c>
      <c r="I46" s="109" t="s">
        <v>27</v>
      </c>
      <c r="J46" s="113">
        <v>0</v>
      </c>
      <c r="K46" s="113">
        <v>0</v>
      </c>
      <c r="L46" s="113">
        <v>0</v>
      </c>
      <c r="M46" s="109" t="s">
        <v>27</v>
      </c>
      <c r="N46" s="109" t="s">
        <v>27</v>
      </c>
    </row>
    <row r="47" spans="1:14" s="5" customFormat="1" ht="11.25">
      <c r="A47" s="36" t="s">
        <v>54</v>
      </c>
      <c r="B47" s="23">
        <v>2274</v>
      </c>
      <c r="C47" s="23">
        <v>250</v>
      </c>
      <c r="D47" s="113">
        <v>0</v>
      </c>
      <c r="E47" s="109" t="s">
        <v>27</v>
      </c>
      <c r="F47" s="109" t="s">
        <v>27</v>
      </c>
      <c r="G47" s="109" t="s">
        <v>27</v>
      </c>
      <c r="H47" s="109" t="s">
        <v>27</v>
      </c>
      <c r="I47" s="109" t="s">
        <v>27</v>
      </c>
      <c r="J47" s="113">
        <v>0</v>
      </c>
      <c r="K47" s="113">
        <v>0</v>
      </c>
      <c r="L47" s="113">
        <v>0</v>
      </c>
      <c r="M47" s="109" t="s">
        <v>27</v>
      </c>
      <c r="N47" s="109" t="s">
        <v>27</v>
      </c>
    </row>
    <row r="48" spans="1:14" s="5" customFormat="1" ht="11.25">
      <c r="A48" s="36" t="s">
        <v>55</v>
      </c>
      <c r="B48" s="23">
        <v>2275</v>
      </c>
      <c r="C48" s="23">
        <v>260</v>
      </c>
      <c r="D48" s="113"/>
      <c r="E48" s="109" t="s">
        <v>27</v>
      </c>
      <c r="F48" s="109" t="s">
        <v>27</v>
      </c>
      <c r="G48" s="109" t="s">
        <v>27</v>
      </c>
      <c r="H48" s="109" t="s">
        <v>27</v>
      </c>
      <c r="I48" s="109" t="s">
        <v>27</v>
      </c>
      <c r="J48" s="113"/>
      <c r="K48" s="113">
        <v>0</v>
      </c>
      <c r="L48" s="113">
        <v>0</v>
      </c>
      <c r="M48" s="109" t="s">
        <v>27</v>
      </c>
      <c r="N48" s="109" t="s">
        <v>27</v>
      </c>
    </row>
    <row r="49" spans="1:14" s="5" customFormat="1" ht="11.25">
      <c r="A49" s="36" t="s">
        <v>151</v>
      </c>
      <c r="B49" s="23">
        <v>2276</v>
      </c>
      <c r="C49" s="23">
        <v>270</v>
      </c>
      <c r="D49" s="113">
        <v>0</v>
      </c>
      <c r="E49" s="109" t="s">
        <v>27</v>
      </c>
      <c r="F49" s="109" t="s">
        <v>27</v>
      </c>
      <c r="G49" s="109" t="s">
        <v>27</v>
      </c>
      <c r="H49" s="109" t="s">
        <v>27</v>
      </c>
      <c r="I49" s="109" t="s">
        <v>27</v>
      </c>
      <c r="J49" s="113">
        <v>0</v>
      </c>
      <c r="K49" s="113">
        <v>0</v>
      </c>
      <c r="L49" s="113">
        <v>0</v>
      </c>
      <c r="M49" s="109" t="s">
        <v>27</v>
      </c>
      <c r="N49" s="109" t="s">
        <v>27</v>
      </c>
    </row>
    <row r="50" spans="1:14" s="5" customFormat="1" ht="14.25" customHeight="1">
      <c r="A50" s="41" t="s">
        <v>57</v>
      </c>
      <c r="B50" s="31">
        <v>2280</v>
      </c>
      <c r="C50" s="31">
        <v>280</v>
      </c>
      <c r="D50" s="35">
        <f>SUM(D51:D52)</f>
        <v>0</v>
      </c>
      <c r="E50" s="109" t="s">
        <v>27</v>
      </c>
      <c r="F50" s="109" t="s">
        <v>27</v>
      </c>
      <c r="G50" s="109" t="s">
        <v>27</v>
      </c>
      <c r="H50" s="109" t="s">
        <v>27</v>
      </c>
      <c r="I50" s="109" t="s">
        <v>27</v>
      </c>
      <c r="J50" s="35">
        <f>SUM(J51:J52)</f>
        <v>0</v>
      </c>
      <c r="K50" s="35">
        <f>SUM(K51:K52)</f>
        <v>0</v>
      </c>
      <c r="L50" s="35">
        <f>SUM(L51:L52)</f>
        <v>0</v>
      </c>
      <c r="M50" s="109" t="s">
        <v>27</v>
      </c>
      <c r="N50" s="109" t="s">
        <v>27</v>
      </c>
    </row>
    <row r="51" spans="1:14" s="5" customFormat="1" ht="11.25">
      <c r="A51" s="44" t="s">
        <v>58</v>
      </c>
      <c r="B51" s="23">
        <v>2281</v>
      </c>
      <c r="C51" s="23">
        <v>290</v>
      </c>
      <c r="D51" s="113">
        <v>0</v>
      </c>
      <c r="E51" s="109" t="s">
        <v>27</v>
      </c>
      <c r="F51" s="109" t="s">
        <v>27</v>
      </c>
      <c r="G51" s="109" t="s">
        <v>27</v>
      </c>
      <c r="H51" s="109" t="s">
        <v>27</v>
      </c>
      <c r="I51" s="109" t="s">
        <v>27</v>
      </c>
      <c r="J51" s="113">
        <v>0</v>
      </c>
      <c r="K51" s="113">
        <v>0</v>
      </c>
      <c r="L51" s="113">
        <v>0</v>
      </c>
      <c r="M51" s="109" t="s">
        <v>27</v>
      </c>
      <c r="N51" s="109" t="s">
        <v>27</v>
      </c>
    </row>
    <row r="52" spans="1:14" s="5" customFormat="1" ht="11.25">
      <c r="A52" s="45" t="s">
        <v>59</v>
      </c>
      <c r="B52" s="23">
        <v>2282</v>
      </c>
      <c r="C52" s="23">
        <v>300</v>
      </c>
      <c r="D52" s="113">
        <v>0</v>
      </c>
      <c r="E52" s="109" t="s">
        <v>27</v>
      </c>
      <c r="F52" s="109" t="s">
        <v>27</v>
      </c>
      <c r="G52" s="109" t="s">
        <v>27</v>
      </c>
      <c r="H52" s="109" t="s">
        <v>27</v>
      </c>
      <c r="I52" s="109" t="s">
        <v>27</v>
      </c>
      <c r="J52" s="113">
        <v>0</v>
      </c>
      <c r="K52" s="113">
        <v>0</v>
      </c>
      <c r="L52" s="113">
        <v>0</v>
      </c>
      <c r="M52" s="109" t="s">
        <v>27</v>
      </c>
      <c r="N52" s="109" t="s">
        <v>27</v>
      </c>
    </row>
    <row r="53" spans="1:14" s="5" customFormat="1" ht="11.25">
      <c r="A53" s="29" t="s">
        <v>60</v>
      </c>
      <c r="B53" s="26">
        <v>2400</v>
      </c>
      <c r="C53" s="26">
        <v>310</v>
      </c>
      <c r="D53" s="28">
        <f>SUM(D54:D55)</f>
        <v>0</v>
      </c>
      <c r="E53" s="109" t="s">
        <v>27</v>
      </c>
      <c r="F53" s="109" t="s">
        <v>27</v>
      </c>
      <c r="G53" s="109" t="s">
        <v>27</v>
      </c>
      <c r="H53" s="109" t="s">
        <v>27</v>
      </c>
      <c r="I53" s="109" t="s">
        <v>27</v>
      </c>
      <c r="J53" s="28">
        <f>SUM(J54:J55)</f>
        <v>0</v>
      </c>
      <c r="K53" s="28">
        <f>SUM(K54:K55)</f>
        <v>0</v>
      </c>
      <c r="L53" s="28">
        <f>SUM(L54:L55)</f>
        <v>0</v>
      </c>
      <c r="M53" s="109" t="s">
        <v>27</v>
      </c>
      <c r="N53" s="109" t="s">
        <v>27</v>
      </c>
    </row>
    <row r="54" spans="1:14" s="5" customFormat="1" ht="11.25">
      <c r="A54" s="46" t="s">
        <v>61</v>
      </c>
      <c r="B54" s="31">
        <v>2410</v>
      </c>
      <c r="C54" s="31">
        <v>320</v>
      </c>
      <c r="D54" s="115">
        <v>0</v>
      </c>
      <c r="E54" s="109" t="s">
        <v>27</v>
      </c>
      <c r="F54" s="109" t="s">
        <v>27</v>
      </c>
      <c r="G54" s="109" t="s">
        <v>27</v>
      </c>
      <c r="H54" s="109" t="s">
        <v>27</v>
      </c>
      <c r="I54" s="109" t="s">
        <v>27</v>
      </c>
      <c r="J54" s="115">
        <v>0</v>
      </c>
      <c r="K54" s="115">
        <v>0</v>
      </c>
      <c r="L54" s="115">
        <v>0</v>
      </c>
      <c r="M54" s="109" t="s">
        <v>27</v>
      </c>
      <c r="N54" s="109" t="s">
        <v>27</v>
      </c>
    </row>
    <row r="55" spans="1:14" s="5" customFormat="1" ht="12.75" customHeight="1">
      <c r="A55" s="46" t="s">
        <v>62</v>
      </c>
      <c r="B55" s="31">
        <v>2420</v>
      </c>
      <c r="C55" s="31">
        <v>330</v>
      </c>
      <c r="D55" s="115">
        <v>0</v>
      </c>
      <c r="E55" s="109" t="s">
        <v>27</v>
      </c>
      <c r="F55" s="109" t="s">
        <v>27</v>
      </c>
      <c r="G55" s="109" t="s">
        <v>27</v>
      </c>
      <c r="H55" s="109" t="s">
        <v>27</v>
      </c>
      <c r="I55" s="109" t="s">
        <v>27</v>
      </c>
      <c r="J55" s="115">
        <v>0</v>
      </c>
      <c r="K55" s="115">
        <v>0</v>
      </c>
      <c r="L55" s="115">
        <v>0</v>
      </c>
      <c r="M55" s="109" t="s">
        <v>27</v>
      </c>
      <c r="N55" s="109" t="s">
        <v>27</v>
      </c>
    </row>
    <row r="56" spans="1:14" s="5" customFormat="1" ht="12" customHeight="1">
      <c r="A56" s="47" t="s">
        <v>63</v>
      </c>
      <c r="B56" s="26">
        <v>2600</v>
      </c>
      <c r="C56" s="26">
        <v>340</v>
      </c>
      <c r="D56" s="28">
        <f>SUM(D57:D59)</f>
        <v>0</v>
      </c>
      <c r="E56" s="109" t="s">
        <v>27</v>
      </c>
      <c r="F56" s="109" t="s">
        <v>27</v>
      </c>
      <c r="G56" s="109" t="s">
        <v>27</v>
      </c>
      <c r="H56" s="109" t="s">
        <v>27</v>
      </c>
      <c r="I56" s="109" t="s">
        <v>27</v>
      </c>
      <c r="J56" s="28">
        <f>SUM(J57:J59)</f>
        <v>0</v>
      </c>
      <c r="K56" s="28">
        <f>SUM(K57:K59)</f>
        <v>0</v>
      </c>
      <c r="L56" s="28">
        <f>SUM(L57:L59)</f>
        <v>0</v>
      </c>
      <c r="M56" s="109" t="s">
        <v>27</v>
      </c>
      <c r="N56" s="109" t="s">
        <v>27</v>
      </c>
    </row>
    <row r="57" spans="1:14" s="5" customFormat="1" ht="11.25" customHeight="1">
      <c r="A57" s="41" t="s">
        <v>64</v>
      </c>
      <c r="B57" s="31">
        <v>2610</v>
      </c>
      <c r="C57" s="31">
        <v>350</v>
      </c>
      <c r="D57" s="115">
        <v>0</v>
      </c>
      <c r="E57" s="109" t="s">
        <v>27</v>
      </c>
      <c r="F57" s="109" t="s">
        <v>27</v>
      </c>
      <c r="G57" s="109" t="s">
        <v>27</v>
      </c>
      <c r="H57" s="109" t="s">
        <v>27</v>
      </c>
      <c r="I57" s="109" t="s">
        <v>27</v>
      </c>
      <c r="J57" s="115">
        <v>0</v>
      </c>
      <c r="K57" s="115">
        <v>0</v>
      </c>
      <c r="L57" s="115">
        <v>0</v>
      </c>
      <c r="M57" s="109" t="s">
        <v>27</v>
      </c>
      <c r="N57" s="109" t="s">
        <v>27</v>
      </c>
    </row>
    <row r="58" spans="1:14" s="5" customFormat="1" ht="11.25">
      <c r="A58" s="41" t="s">
        <v>65</v>
      </c>
      <c r="B58" s="31">
        <v>2620</v>
      </c>
      <c r="C58" s="31">
        <v>360</v>
      </c>
      <c r="D58" s="115">
        <v>0</v>
      </c>
      <c r="E58" s="109" t="s">
        <v>27</v>
      </c>
      <c r="F58" s="109" t="s">
        <v>27</v>
      </c>
      <c r="G58" s="109" t="s">
        <v>27</v>
      </c>
      <c r="H58" s="109" t="s">
        <v>27</v>
      </c>
      <c r="I58" s="109" t="s">
        <v>27</v>
      </c>
      <c r="J58" s="115">
        <v>0</v>
      </c>
      <c r="K58" s="115">
        <v>0</v>
      </c>
      <c r="L58" s="115">
        <v>0</v>
      </c>
      <c r="M58" s="109" t="s">
        <v>27</v>
      </c>
      <c r="N58" s="109" t="s">
        <v>27</v>
      </c>
    </row>
    <row r="59" spans="1:14" s="5" customFormat="1" ht="13.5" customHeight="1">
      <c r="A59" s="46" t="s">
        <v>66</v>
      </c>
      <c r="B59" s="31">
        <v>2630</v>
      </c>
      <c r="C59" s="31">
        <v>370</v>
      </c>
      <c r="D59" s="115">
        <v>0</v>
      </c>
      <c r="E59" s="109" t="s">
        <v>27</v>
      </c>
      <c r="F59" s="109" t="s">
        <v>27</v>
      </c>
      <c r="G59" s="109" t="s">
        <v>27</v>
      </c>
      <c r="H59" s="109" t="s">
        <v>27</v>
      </c>
      <c r="I59" s="109" t="s">
        <v>27</v>
      </c>
      <c r="J59" s="115">
        <v>0</v>
      </c>
      <c r="K59" s="115">
        <v>0</v>
      </c>
      <c r="L59" s="115">
        <v>0</v>
      </c>
      <c r="M59" s="109" t="s">
        <v>27</v>
      </c>
      <c r="N59" s="109" t="s">
        <v>27</v>
      </c>
    </row>
    <row r="60" spans="1:14" s="5" customFormat="1" ht="11.25">
      <c r="A60" s="42" t="s">
        <v>67</v>
      </c>
      <c r="B60" s="26">
        <v>2700</v>
      </c>
      <c r="C60" s="26">
        <v>380</v>
      </c>
      <c r="D60" s="28">
        <f>SUM(D61:D63)</f>
        <v>0</v>
      </c>
      <c r="E60" s="109" t="s">
        <v>27</v>
      </c>
      <c r="F60" s="109" t="s">
        <v>27</v>
      </c>
      <c r="G60" s="109" t="s">
        <v>27</v>
      </c>
      <c r="H60" s="109" t="s">
        <v>27</v>
      </c>
      <c r="I60" s="109" t="s">
        <v>27</v>
      </c>
      <c r="J60" s="28">
        <f>SUM(J61:J63)</f>
        <v>0</v>
      </c>
      <c r="K60" s="28">
        <f>SUM(K61:K63)</f>
        <v>0</v>
      </c>
      <c r="L60" s="28">
        <f>SUM(L61:L63)</f>
        <v>0</v>
      </c>
      <c r="M60" s="109" t="s">
        <v>27</v>
      </c>
      <c r="N60" s="109" t="s">
        <v>27</v>
      </c>
    </row>
    <row r="61" spans="1:14" s="5" customFormat="1" ht="11.25">
      <c r="A61" s="41" t="s">
        <v>68</v>
      </c>
      <c r="B61" s="31">
        <v>2710</v>
      </c>
      <c r="C61" s="31">
        <v>390</v>
      </c>
      <c r="D61" s="115">
        <v>0</v>
      </c>
      <c r="E61" s="109" t="s">
        <v>27</v>
      </c>
      <c r="F61" s="109" t="s">
        <v>27</v>
      </c>
      <c r="G61" s="109" t="s">
        <v>27</v>
      </c>
      <c r="H61" s="109" t="s">
        <v>27</v>
      </c>
      <c r="I61" s="109" t="s">
        <v>27</v>
      </c>
      <c r="J61" s="115">
        <v>0</v>
      </c>
      <c r="K61" s="115">
        <v>0</v>
      </c>
      <c r="L61" s="115">
        <v>0</v>
      </c>
      <c r="M61" s="109" t="s">
        <v>27</v>
      </c>
      <c r="N61" s="109" t="s">
        <v>27</v>
      </c>
    </row>
    <row r="62" spans="1:14" s="5" customFormat="1" ht="11.25">
      <c r="A62" s="41" t="s">
        <v>69</v>
      </c>
      <c r="B62" s="31">
        <v>2720</v>
      </c>
      <c r="C62" s="31">
        <v>400</v>
      </c>
      <c r="D62" s="115">
        <v>0</v>
      </c>
      <c r="E62" s="109" t="s">
        <v>27</v>
      </c>
      <c r="F62" s="109" t="s">
        <v>27</v>
      </c>
      <c r="G62" s="109" t="s">
        <v>27</v>
      </c>
      <c r="H62" s="109" t="s">
        <v>27</v>
      </c>
      <c r="I62" s="109" t="s">
        <v>27</v>
      </c>
      <c r="J62" s="115">
        <v>0</v>
      </c>
      <c r="K62" s="115">
        <v>0</v>
      </c>
      <c r="L62" s="115">
        <v>0</v>
      </c>
      <c r="M62" s="109" t="s">
        <v>27</v>
      </c>
      <c r="N62" s="109" t="s">
        <v>27</v>
      </c>
    </row>
    <row r="63" spans="1:14" s="5" customFormat="1" ht="11.25">
      <c r="A63" s="41" t="s">
        <v>70</v>
      </c>
      <c r="B63" s="31">
        <v>2730</v>
      </c>
      <c r="C63" s="31">
        <v>410</v>
      </c>
      <c r="D63" s="115">
        <v>0</v>
      </c>
      <c r="E63" s="109" t="s">
        <v>27</v>
      </c>
      <c r="F63" s="109" t="s">
        <v>27</v>
      </c>
      <c r="G63" s="109" t="s">
        <v>27</v>
      </c>
      <c r="H63" s="109" t="s">
        <v>27</v>
      </c>
      <c r="I63" s="109" t="s">
        <v>27</v>
      </c>
      <c r="J63" s="115">
        <v>0</v>
      </c>
      <c r="K63" s="115">
        <v>0</v>
      </c>
      <c r="L63" s="115">
        <v>0</v>
      </c>
      <c r="M63" s="109" t="s">
        <v>27</v>
      </c>
      <c r="N63" s="109" t="s">
        <v>27</v>
      </c>
    </row>
    <row r="64" spans="1:14" s="5" customFormat="1" ht="11.25">
      <c r="A64" s="42" t="s">
        <v>71</v>
      </c>
      <c r="B64" s="26">
        <v>2800</v>
      </c>
      <c r="C64" s="26">
        <v>420</v>
      </c>
      <c r="D64" s="108">
        <v>0</v>
      </c>
      <c r="E64" s="109" t="s">
        <v>27</v>
      </c>
      <c r="F64" s="109" t="s">
        <v>27</v>
      </c>
      <c r="G64" s="109" t="s">
        <v>27</v>
      </c>
      <c r="H64" s="109" t="s">
        <v>27</v>
      </c>
      <c r="I64" s="109" t="s">
        <v>27</v>
      </c>
      <c r="J64" s="108">
        <v>0</v>
      </c>
      <c r="K64" s="108">
        <v>0</v>
      </c>
      <c r="L64" s="108">
        <v>0</v>
      </c>
      <c r="M64" s="109" t="s">
        <v>27</v>
      </c>
      <c r="N64" s="109" t="s">
        <v>27</v>
      </c>
    </row>
    <row r="65" spans="1:14" s="5" customFormat="1" ht="11.25">
      <c r="A65" s="26" t="s">
        <v>72</v>
      </c>
      <c r="B65" s="26">
        <v>3000</v>
      </c>
      <c r="C65" s="26">
        <v>430</v>
      </c>
      <c r="D65" s="28">
        <f>D66+D80</f>
        <v>0</v>
      </c>
      <c r="E65" s="109" t="s">
        <v>27</v>
      </c>
      <c r="F65" s="109" t="s">
        <v>27</v>
      </c>
      <c r="G65" s="109" t="s">
        <v>27</v>
      </c>
      <c r="H65" s="109" t="s">
        <v>27</v>
      </c>
      <c r="I65" s="109" t="s">
        <v>27</v>
      </c>
      <c r="J65" s="28">
        <f>J66+J80</f>
        <v>0</v>
      </c>
      <c r="K65" s="28">
        <f>K66+K80</f>
        <v>0</v>
      </c>
      <c r="L65" s="28">
        <f>L66+L80</f>
        <v>0</v>
      </c>
      <c r="M65" s="109" t="s">
        <v>27</v>
      </c>
      <c r="N65" s="109" t="s">
        <v>27</v>
      </c>
    </row>
    <row r="66" spans="1:14" s="5" customFormat="1" ht="11.25">
      <c r="A66" s="29" t="s">
        <v>73</v>
      </c>
      <c r="B66" s="26">
        <v>3100</v>
      </c>
      <c r="C66" s="26">
        <v>440</v>
      </c>
      <c r="D66" s="28">
        <f>D67+D68+D71+D74+D78+D79</f>
        <v>0</v>
      </c>
      <c r="E66" s="109" t="s">
        <v>27</v>
      </c>
      <c r="F66" s="109" t="s">
        <v>27</v>
      </c>
      <c r="G66" s="109" t="s">
        <v>27</v>
      </c>
      <c r="H66" s="109" t="s">
        <v>27</v>
      </c>
      <c r="I66" s="109" t="s">
        <v>27</v>
      </c>
      <c r="J66" s="28">
        <f>J67+J68+J71+J74+J78+J79</f>
        <v>0</v>
      </c>
      <c r="K66" s="28">
        <f>K67+K68+K71+K74+K78+K79</f>
        <v>0</v>
      </c>
      <c r="L66" s="28">
        <f>L67+L68+L71+L74+L78+L79</f>
        <v>0</v>
      </c>
      <c r="M66" s="109" t="s">
        <v>27</v>
      </c>
      <c r="N66" s="109" t="s">
        <v>27</v>
      </c>
    </row>
    <row r="67" spans="1:14" s="5" customFormat="1" ht="11.25">
      <c r="A67" s="41" t="s">
        <v>74</v>
      </c>
      <c r="B67" s="31">
        <v>3110</v>
      </c>
      <c r="C67" s="31">
        <v>450</v>
      </c>
      <c r="D67" s="115">
        <v>0</v>
      </c>
      <c r="E67" s="109" t="s">
        <v>27</v>
      </c>
      <c r="F67" s="109" t="s">
        <v>27</v>
      </c>
      <c r="G67" s="109" t="s">
        <v>27</v>
      </c>
      <c r="H67" s="109" t="s">
        <v>27</v>
      </c>
      <c r="I67" s="109" t="s">
        <v>27</v>
      </c>
      <c r="J67" s="115">
        <v>0</v>
      </c>
      <c r="K67" s="115">
        <v>0</v>
      </c>
      <c r="L67" s="115">
        <v>0</v>
      </c>
      <c r="M67" s="109" t="s">
        <v>27</v>
      </c>
      <c r="N67" s="109" t="s">
        <v>27</v>
      </c>
    </row>
    <row r="68" spans="1:14" s="5" customFormat="1" ht="11.25">
      <c r="A68" s="46" t="s">
        <v>75</v>
      </c>
      <c r="B68" s="31">
        <v>3120</v>
      </c>
      <c r="C68" s="31">
        <v>460</v>
      </c>
      <c r="D68" s="35">
        <f>SUM(D69:D70)</f>
        <v>0</v>
      </c>
      <c r="E68" s="109" t="s">
        <v>27</v>
      </c>
      <c r="F68" s="109" t="s">
        <v>27</v>
      </c>
      <c r="G68" s="109" t="s">
        <v>27</v>
      </c>
      <c r="H68" s="109" t="s">
        <v>27</v>
      </c>
      <c r="I68" s="109" t="s">
        <v>27</v>
      </c>
      <c r="J68" s="35">
        <f>SUM(J69:J70)</f>
        <v>0</v>
      </c>
      <c r="K68" s="35">
        <f>SUM(K69:K70)</f>
        <v>0</v>
      </c>
      <c r="L68" s="35">
        <f>SUM(L69:L70)</f>
        <v>0</v>
      </c>
      <c r="M68" s="109" t="s">
        <v>27</v>
      </c>
      <c r="N68" s="109" t="s">
        <v>27</v>
      </c>
    </row>
    <row r="69" spans="1:14" s="5" customFormat="1" ht="11.25">
      <c r="A69" s="36" t="s">
        <v>76</v>
      </c>
      <c r="B69" s="23">
        <v>3121</v>
      </c>
      <c r="C69" s="23">
        <v>470</v>
      </c>
      <c r="D69" s="113">
        <v>0</v>
      </c>
      <c r="E69" s="109" t="s">
        <v>27</v>
      </c>
      <c r="F69" s="109" t="s">
        <v>27</v>
      </c>
      <c r="G69" s="109" t="s">
        <v>27</v>
      </c>
      <c r="H69" s="109" t="s">
        <v>27</v>
      </c>
      <c r="I69" s="109" t="s">
        <v>27</v>
      </c>
      <c r="J69" s="113">
        <v>0</v>
      </c>
      <c r="K69" s="113">
        <v>0</v>
      </c>
      <c r="L69" s="113">
        <v>0</v>
      </c>
      <c r="M69" s="109" t="s">
        <v>27</v>
      </c>
      <c r="N69" s="109" t="s">
        <v>27</v>
      </c>
    </row>
    <row r="70" spans="1:14" s="5" customFormat="1" ht="11.25">
      <c r="A70" s="36" t="s">
        <v>77</v>
      </c>
      <c r="B70" s="23">
        <v>3122</v>
      </c>
      <c r="C70" s="23">
        <v>480</v>
      </c>
      <c r="D70" s="113">
        <v>0</v>
      </c>
      <c r="E70" s="109" t="s">
        <v>27</v>
      </c>
      <c r="F70" s="109" t="s">
        <v>27</v>
      </c>
      <c r="G70" s="109" t="s">
        <v>27</v>
      </c>
      <c r="H70" s="109" t="s">
        <v>27</v>
      </c>
      <c r="I70" s="109" t="s">
        <v>27</v>
      </c>
      <c r="J70" s="113">
        <v>0</v>
      </c>
      <c r="K70" s="113">
        <v>0</v>
      </c>
      <c r="L70" s="113">
        <v>0</v>
      </c>
      <c r="M70" s="109" t="s">
        <v>27</v>
      </c>
      <c r="N70" s="109" t="s">
        <v>27</v>
      </c>
    </row>
    <row r="71" spans="1:14" s="5" customFormat="1" ht="11.25">
      <c r="A71" s="30" t="s">
        <v>78</v>
      </c>
      <c r="B71" s="31">
        <v>3130</v>
      </c>
      <c r="C71" s="31">
        <v>490</v>
      </c>
      <c r="D71" s="35">
        <f>SUM(D72:D73)</f>
        <v>0</v>
      </c>
      <c r="E71" s="109" t="s">
        <v>27</v>
      </c>
      <c r="F71" s="109" t="s">
        <v>27</v>
      </c>
      <c r="G71" s="109" t="s">
        <v>27</v>
      </c>
      <c r="H71" s="109" t="s">
        <v>27</v>
      </c>
      <c r="I71" s="109" t="s">
        <v>27</v>
      </c>
      <c r="J71" s="35">
        <f>SUM(J72:J73)</f>
        <v>0</v>
      </c>
      <c r="K71" s="35">
        <f>SUM(K72:K73)</f>
        <v>0</v>
      </c>
      <c r="L71" s="35">
        <f>SUM(L72:L73)</f>
        <v>0</v>
      </c>
      <c r="M71" s="109" t="s">
        <v>27</v>
      </c>
      <c r="N71" s="109" t="s">
        <v>27</v>
      </c>
    </row>
    <row r="72" spans="1:14" s="5" customFormat="1" ht="11.25">
      <c r="A72" s="36" t="s">
        <v>79</v>
      </c>
      <c r="B72" s="23">
        <v>3131</v>
      </c>
      <c r="C72" s="31">
        <v>500</v>
      </c>
      <c r="D72" s="113">
        <v>0</v>
      </c>
      <c r="E72" s="109" t="s">
        <v>27</v>
      </c>
      <c r="F72" s="109" t="s">
        <v>27</v>
      </c>
      <c r="G72" s="109" t="s">
        <v>27</v>
      </c>
      <c r="H72" s="109" t="s">
        <v>27</v>
      </c>
      <c r="I72" s="109" t="s">
        <v>27</v>
      </c>
      <c r="J72" s="113">
        <v>0</v>
      </c>
      <c r="K72" s="113">
        <v>0</v>
      </c>
      <c r="L72" s="113">
        <v>0</v>
      </c>
      <c r="M72" s="109" t="s">
        <v>27</v>
      </c>
      <c r="N72" s="109" t="s">
        <v>27</v>
      </c>
    </row>
    <row r="73" spans="1:14" s="5" customFormat="1" ht="11.25">
      <c r="A73" s="36" t="s">
        <v>80</v>
      </c>
      <c r="B73" s="23">
        <v>3132</v>
      </c>
      <c r="C73" s="23">
        <v>510</v>
      </c>
      <c r="D73" s="113">
        <v>0</v>
      </c>
      <c r="E73" s="109" t="s">
        <v>27</v>
      </c>
      <c r="F73" s="109" t="s">
        <v>27</v>
      </c>
      <c r="G73" s="109" t="s">
        <v>27</v>
      </c>
      <c r="H73" s="109" t="s">
        <v>27</v>
      </c>
      <c r="I73" s="109" t="s">
        <v>27</v>
      </c>
      <c r="J73" s="113">
        <v>0</v>
      </c>
      <c r="K73" s="113">
        <v>0</v>
      </c>
      <c r="L73" s="113">
        <v>0</v>
      </c>
      <c r="M73" s="109" t="s">
        <v>27</v>
      </c>
      <c r="N73" s="109" t="s">
        <v>27</v>
      </c>
    </row>
    <row r="74" spans="1:14" s="5" customFormat="1" ht="11.25">
      <c r="A74" s="30" t="s">
        <v>81</v>
      </c>
      <c r="B74" s="31">
        <v>3140</v>
      </c>
      <c r="C74" s="31">
        <v>520</v>
      </c>
      <c r="D74" s="35">
        <f>SUM(D75:D77)</f>
        <v>0</v>
      </c>
      <c r="E74" s="109" t="s">
        <v>27</v>
      </c>
      <c r="F74" s="109" t="s">
        <v>27</v>
      </c>
      <c r="G74" s="109" t="s">
        <v>27</v>
      </c>
      <c r="H74" s="109" t="s">
        <v>27</v>
      </c>
      <c r="I74" s="109" t="s">
        <v>27</v>
      </c>
      <c r="J74" s="35">
        <f>SUM(J75:J77)</f>
        <v>0</v>
      </c>
      <c r="K74" s="35">
        <f>SUM(K75:K77)</f>
        <v>0</v>
      </c>
      <c r="L74" s="35">
        <f>SUM(L75:L77)</f>
        <v>0</v>
      </c>
      <c r="M74" s="109" t="s">
        <v>27</v>
      </c>
      <c r="N74" s="109" t="s">
        <v>27</v>
      </c>
    </row>
    <row r="75" spans="1:14" s="5" customFormat="1" ht="12">
      <c r="A75" s="143" t="s">
        <v>82</v>
      </c>
      <c r="B75" s="23">
        <v>3141</v>
      </c>
      <c r="C75" s="23">
        <v>530</v>
      </c>
      <c r="D75" s="113">
        <v>0</v>
      </c>
      <c r="E75" s="109" t="s">
        <v>27</v>
      </c>
      <c r="F75" s="109" t="s">
        <v>27</v>
      </c>
      <c r="G75" s="109" t="s">
        <v>27</v>
      </c>
      <c r="H75" s="109" t="s">
        <v>27</v>
      </c>
      <c r="I75" s="109" t="s">
        <v>27</v>
      </c>
      <c r="J75" s="113">
        <v>0</v>
      </c>
      <c r="K75" s="113">
        <v>0</v>
      </c>
      <c r="L75" s="113">
        <v>0</v>
      </c>
      <c r="M75" s="109" t="s">
        <v>27</v>
      </c>
      <c r="N75" s="109" t="s">
        <v>27</v>
      </c>
    </row>
    <row r="76" spans="1:14" s="5" customFormat="1" ht="12">
      <c r="A76" s="143" t="s">
        <v>83</v>
      </c>
      <c r="B76" s="23">
        <v>3142</v>
      </c>
      <c r="C76" s="23">
        <v>540</v>
      </c>
      <c r="D76" s="113">
        <v>0</v>
      </c>
      <c r="E76" s="109" t="s">
        <v>27</v>
      </c>
      <c r="F76" s="109" t="s">
        <v>27</v>
      </c>
      <c r="G76" s="109" t="s">
        <v>27</v>
      </c>
      <c r="H76" s="109" t="s">
        <v>27</v>
      </c>
      <c r="I76" s="109" t="s">
        <v>27</v>
      </c>
      <c r="J76" s="113">
        <v>0</v>
      </c>
      <c r="K76" s="113">
        <v>0</v>
      </c>
      <c r="L76" s="113">
        <v>0</v>
      </c>
      <c r="M76" s="109" t="s">
        <v>27</v>
      </c>
      <c r="N76" s="109" t="s">
        <v>27</v>
      </c>
    </row>
    <row r="77" spans="1:14" s="5" customFormat="1" ht="12">
      <c r="A77" s="143" t="s">
        <v>84</v>
      </c>
      <c r="B77" s="23">
        <v>3143</v>
      </c>
      <c r="C77" s="23">
        <v>550</v>
      </c>
      <c r="D77" s="113">
        <v>0</v>
      </c>
      <c r="E77" s="109" t="s">
        <v>27</v>
      </c>
      <c r="F77" s="109" t="s">
        <v>27</v>
      </c>
      <c r="G77" s="109" t="s">
        <v>27</v>
      </c>
      <c r="H77" s="109" t="s">
        <v>27</v>
      </c>
      <c r="I77" s="109" t="s">
        <v>27</v>
      </c>
      <c r="J77" s="113">
        <v>0</v>
      </c>
      <c r="K77" s="113">
        <v>0</v>
      </c>
      <c r="L77" s="113">
        <v>0</v>
      </c>
      <c r="M77" s="109" t="s">
        <v>27</v>
      </c>
      <c r="N77" s="109" t="s">
        <v>27</v>
      </c>
    </row>
    <row r="78" spans="1:14" s="5" customFormat="1" ht="11.25">
      <c r="A78" s="30" t="s">
        <v>85</v>
      </c>
      <c r="B78" s="31">
        <v>3150</v>
      </c>
      <c r="C78" s="31">
        <v>560</v>
      </c>
      <c r="D78" s="115">
        <v>0</v>
      </c>
      <c r="E78" s="109" t="s">
        <v>27</v>
      </c>
      <c r="F78" s="109" t="s">
        <v>27</v>
      </c>
      <c r="G78" s="109" t="s">
        <v>27</v>
      </c>
      <c r="H78" s="109" t="s">
        <v>27</v>
      </c>
      <c r="I78" s="109" t="s">
        <v>27</v>
      </c>
      <c r="J78" s="115">
        <v>0</v>
      </c>
      <c r="K78" s="115">
        <v>0</v>
      </c>
      <c r="L78" s="115">
        <v>0</v>
      </c>
      <c r="M78" s="109" t="s">
        <v>27</v>
      </c>
      <c r="N78" s="109" t="s">
        <v>27</v>
      </c>
    </row>
    <row r="79" spans="1:14" s="5" customFormat="1" ht="11.25">
      <c r="A79" s="30" t="s">
        <v>86</v>
      </c>
      <c r="B79" s="31">
        <v>3160</v>
      </c>
      <c r="C79" s="31">
        <v>570</v>
      </c>
      <c r="D79" s="115">
        <v>0</v>
      </c>
      <c r="E79" s="109" t="s">
        <v>27</v>
      </c>
      <c r="F79" s="109" t="s">
        <v>27</v>
      </c>
      <c r="G79" s="109" t="s">
        <v>27</v>
      </c>
      <c r="H79" s="109" t="s">
        <v>27</v>
      </c>
      <c r="I79" s="109" t="s">
        <v>27</v>
      </c>
      <c r="J79" s="115">
        <v>0</v>
      </c>
      <c r="K79" s="115">
        <v>0</v>
      </c>
      <c r="L79" s="115">
        <v>0</v>
      </c>
      <c r="M79" s="109" t="s">
        <v>27</v>
      </c>
      <c r="N79" s="109" t="s">
        <v>27</v>
      </c>
    </row>
    <row r="80" spans="1:14" s="5" customFormat="1" ht="11.25">
      <c r="A80" s="29" t="s">
        <v>87</v>
      </c>
      <c r="B80" s="26">
        <v>3200</v>
      </c>
      <c r="C80" s="26">
        <v>580</v>
      </c>
      <c r="D80" s="28">
        <f>SUM(D81:D83)</f>
        <v>0</v>
      </c>
      <c r="E80" s="109" t="s">
        <v>27</v>
      </c>
      <c r="F80" s="109" t="s">
        <v>27</v>
      </c>
      <c r="G80" s="109" t="s">
        <v>27</v>
      </c>
      <c r="H80" s="109" t="s">
        <v>27</v>
      </c>
      <c r="I80" s="109" t="s">
        <v>27</v>
      </c>
      <c r="J80" s="28">
        <f>SUM(J81:J83)</f>
        <v>0</v>
      </c>
      <c r="K80" s="28">
        <f>SUM(K81:K83)</f>
        <v>0</v>
      </c>
      <c r="L80" s="28">
        <f>SUM(L81:L83)</f>
        <v>0</v>
      </c>
      <c r="M80" s="109" t="s">
        <v>27</v>
      </c>
      <c r="N80" s="109" t="s">
        <v>27</v>
      </c>
    </row>
    <row r="81" spans="1:14" s="5" customFormat="1" ht="11.25">
      <c r="A81" s="41" t="s">
        <v>88</v>
      </c>
      <c r="B81" s="31">
        <v>3210</v>
      </c>
      <c r="C81" s="31">
        <v>590</v>
      </c>
      <c r="D81" s="115">
        <v>0</v>
      </c>
      <c r="E81" s="109" t="s">
        <v>27</v>
      </c>
      <c r="F81" s="109" t="s">
        <v>27</v>
      </c>
      <c r="G81" s="109" t="s">
        <v>27</v>
      </c>
      <c r="H81" s="109" t="s">
        <v>27</v>
      </c>
      <c r="I81" s="109" t="s">
        <v>27</v>
      </c>
      <c r="J81" s="115">
        <v>0</v>
      </c>
      <c r="K81" s="115">
        <v>0</v>
      </c>
      <c r="L81" s="115">
        <v>0</v>
      </c>
      <c r="M81" s="109" t="s">
        <v>27</v>
      </c>
      <c r="N81" s="109" t="s">
        <v>27</v>
      </c>
    </row>
    <row r="82" spans="1:14" s="5" customFormat="1" ht="11.25">
      <c r="A82" s="41" t="s">
        <v>89</v>
      </c>
      <c r="B82" s="31">
        <v>3220</v>
      </c>
      <c r="C82" s="31">
        <v>600</v>
      </c>
      <c r="D82" s="115">
        <v>0</v>
      </c>
      <c r="E82" s="109" t="s">
        <v>27</v>
      </c>
      <c r="F82" s="109" t="s">
        <v>27</v>
      </c>
      <c r="G82" s="109" t="s">
        <v>27</v>
      </c>
      <c r="H82" s="109" t="s">
        <v>27</v>
      </c>
      <c r="I82" s="109" t="s">
        <v>27</v>
      </c>
      <c r="J82" s="115">
        <v>0</v>
      </c>
      <c r="K82" s="115">
        <v>0</v>
      </c>
      <c r="L82" s="115">
        <v>0</v>
      </c>
      <c r="M82" s="109" t="s">
        <v>27</v>
      </c>
      <c r="N82" s="109" t="s">
        <v>27</v>
      </c>
    </row>
    <row r="83" spans="1:14" s="5" customFormat="1" ht="11.25">
      <c r="A83" s="30" t="s">
        <v>90</v>
      </c>
      <c r="B83" s="31">
        <v>3230</v>
      </c>
      <c r="C83" s="31">
        <v>610</v>
      </c>
      <c r="D83" s="115">
        <v>0</v>
      </c>
      <c r="E83" s="109" t="s">
        <v>27</v>
      </c>
      <c r="F83" s="109" t="s">
        <v>27</v>
      </c>
      <c r="G83" s="109" t="s">
        <v>27</v>
      </c>
      <c r="H83" s="109" t="s">
        <v>27</v>
      </c>
      <c r="I83" s="109" t="s">
        <v>27</v>
      </c>
      <c r="J83" s="115">
        <v>0</v>
      </c>
      <c r="K83" s="115">
        <v>0</v>
      </c>
      <c r="L83" s="115">
        <v>0</v>
      </c>
      <c r="M83" s="109" t="s">
        <v>27</v>
      </c>
      <c r="N83" s="109" t="s">
        <v>27</v>
      </c>
    </row>
    <row r="84" spans="1:14" s="5" customFormat="1" ht="11.25">
      <c r="A84" s="41" t="s">
        <v>91</v>
      </c>
      <c r="B84" s="31">
        <v>3240</v>
      </c>
      <c r="C84" s="31">
        <v>620</v>
      </c>
      <c r="D84" s="115">
        <v>0</v>
      </c>
      <c r="E84" s="109" t="s">
        <v>27</v>
      </c>
      <c r="F84" s="109" t="s">
        <v>27</v>
      </c>
      <c r="G84" s="109" t="s">
        <v>27</v>
      </c>
      <c r="H84" s="109" t="s">
        <v>27</v>
      </c>
      <c r="I84" s="109" t="s">
        <v>27</v>
      </c>
      <c r="J84" s="115">
        <v>0</v>
      </c>
      <c r="K84" s="115">
        <v>0</v>
      </c>
      <c r="L84" s="115">
        <v>0</v>
      </c>
      <c r="M84" s="109" t="s">
        <v>27</v>
      </c>
      <c r="N84" s="109" t="s">
        <v>27</v>
      </c>
    </row>
    <row r="85" spans="1:14" s="5" customFormat="1" ht="11.25" hidden="1">
      <c r="A85" s="30"/>
      <c r="B85" s="31"/>
      <c r="C85" s="144">
        <v>630</v>
      </c>
      <c r="D85" s="145"/>
      <c r="E85" s="146"/>
      <c r="F85" s="146"/>
      <c r="G85" s="146"/>
      <c r="H85" s="146"/>
      <c r="I85" s="146"/>
      <c r="J85" s="145"/>
      <c r="K85" s="145"/>
      <c r="L85" s="145"/>
      <c r="M85" s="146"/>
      <c r="N85" s="146"/>
    </row>
    <row r="86" spans="1:14" s="5" customFormat="1" ht="11.25" hidden="1">
      <c r="A86" s="30"/>
      <c r="B86" s="31"/>
      <c r="C86" s="144">
        <v>640</v>
      </c>
      <c r="D86" s="145"/>
      <c r="E86" s="146"/>
      <c r="F86" s="146"/>
      <c r="G86" s="146"/>
      <c r="H86" s="146"/>
      <c r="I86" s="146"/>
      <c r="J86" s="145"/>
      <c r="K86" s="145"/>
      <c r="L86" s="145"/>
      <c r="M86" s="146"/>
      <c r="N86" s="146"/>
    </row>
    <row r="87" spans="1:14" s="5" customFormat="1" ht="12.75" customHeight="1" hidden="1">
      <c r="A87" s="30"/>
      <c r="B87" s="31"/>
      <c r="C87" s="144">
        <v>650</v>
      </c>
      <c r="D87" s="145"/>
      <c r="E87" s="146"/>
      <c r="F87" s="146"/>
      <c r="G87" s="146"/>
      <c r="H87" s="146"/>
      <c r="I87" s="146"/>
      <c r="J87" s="145"/>
      <c r="K87" s="145"/>
      <c r="L87" s="145"/>
      <c r="M87" s="146"/>
      <c r="N87" s="146"/>
    </row>
    <row r="88" spans="1:14" s="5" customFormat="1" ht="12">
      <c r="A88" s="76" t="s">
        <v>92</v>
      </c>
      <c r="B88" s="26">
        <v>4100</v>
      </c>
      <c r="C88" s="26">
        <v>630</v>
      </c>
      <c r="D88" s="147">
        <f>D89</f>
        <v>0</v>
      </c>
      <c r="E88" s="148" t="s">
        <v>27</v>
      </c>
      <c r="F88" s="148" t="s">
        <v>27</v>
      </c>
      <c r="G88" s="148" t="s">
        <v>27</v>
      </c>
      <c r="H88" s="148" t="s">
        <v>27</v>
      </c>
      <c r="I88" s="148" t="s">
        <v>27</v>
      </c>
      <c r="J88" s="147">
        <f>J89</f>
        <v>0</v>
      </c>
      <c r="K88" s="147">
        <f>K89</f>
        <v>0</v>
      </c>
      <c r="L88" s="147">
        <f>L89</f>
        <v>0</v>
      </c>
      <c r="M88" s="148" t="s">
        <v>27</v>
      </c>
      <c r="N88" s="148" t="s">
        <v>27</v>
      </c>
    </row>
    <row r="89" spans="1:14" s="5" customFormat="1" ht="11.25">
      <c r="A89" s="30" t="s">
        <v>93</v>
      </c>
      <c r="B89" s="31">
        <v>4110</v>
      </c>
      <c r="C89" s="31">
        <v>640</v>
      </c>
      <c r="D89" s="149">
        <f>SUM(D90:D92)</f>
        <v>0</v>
      </c>
      <c r="E89" s="148" t="s">
        <v>27</v>
      </c>
      <c r="F89" s="148" t="s">
        <v>27</v>
      </c>
      <c r="G89" s="148" t="s">
        <v>27</v>
      </c>
      <c r="H89" s="148" t="s">
        <v>27</v>
      </c>
      <c r="I89" s="148" t="s">
        <v>27</v>
      </c>
      <c r="J89" s="149">
        <f>SUM(J90:J92)</f>
        <v>0</v>
      </c>
      <c r="K89" s="149">
        <f>SUM(K90:K92)</f>
        <v>0</v>
      </c>
      <c r="L89" s="149">
        <f>SUM(L90:L92)</f>
        <v>0</v>
      </c>
      <c r="M89" s="148" t="s">
        <v>27</v>
      </c>
      <c r="N89" s="148" t="s">
        <v>27</v>
      </c>
    </row>
    <row r="90" spans="1:14" s="5" customFormat="1" ht="11.25">
      <c r="A90" s="36" t="s">
        <v>94</v>
      </c>
      <c r="B90" s="23">
        <v>4111</v>
      </c>
      <c r="C90" s="23">
        <v>650</v>
      </c>
      <c r="D90" s="150">
        <v>0</v>
      </c>
      <c r="E90" s="148" t="s">
        <v>27</v>
      </c>
      <c r="F90" s="148" t="s">
        <v>27</v>
      </c>
      <c r="G90" s="148" t="s">
        <v>27</v>
      </c>
      <c r="H90" s="148" t="s">
        <v>27</v>
      </c>
      <c r="I90" s="148" t="s">
        <v>27</v>
      </c>
      <c r="J90" s="150">
        <v>0</v>
      </c>
      <c r="K90" s="150">
        <v>0</v>
      </c>
      <c r="L90" s="150">
        <v>0</v>
      </c>
      <c r="M90" s="148" t="s">
        <v>27</v>
      </c>
      <c r="N90" s="148" t="s">
        <v>27</v>
      </c>
    </row>
    <row r="91" spans="1:14" s="5" customFormat="1" ht="11.25">
      <c r="A91" s="36" t="s">
        <v>95</v>
      </c>
      <c r="B91" s="23">
        <v>4112</v>
      </c>
      <c r="C91" s="23">
        <v>660</v>
      </c>
      <c r="D91" s="150">
        <v>0</v>
      </c>
      <c r="E91" s="148" t="s">
        <v>27</v>
      </c>
      <c r="F91" s="148" t="s">
        <v>27</v>
      </c>
      <c r="G91" s="148" t="s">
        <v>27</v>
      </c>
      <c r="H91" s="148" t="s">
        <v>27</v>
      </c>
      <c r="I91" s="148" t="s">
        <v>27</v>
      </c>
      <c r="J91" s="150">
        <v>0</v>
      </c>
      <c r="K91" s="150">
        <v>0</v>
      </c>
      <c r="L91" s="150">
        <v>0</v>
      </c>
      <c r="M91" s="148" t="s">
        <v>27</v>
      </c>
      <c r="N91" s="148" t="s">
        <v>27</v>
      </c>
    </row>
    <row r="92" spans="1:14" s="5" customFormat="1" ht="12.75">
      <c r="A92" s="70" t="s">
        <v>96</v>
      </c>
      <c r="B92" s="23">
        <v>4113</v>
      </c>
      <c r="C92" s="23">
        <v>670</v>
      </c>
      <c r="D92" s="150">
        <v>0</v>
      </c>
      <c r="E92" s="148" t="s">
        <v>27</v>
      </c>
      <c r="F92" s="148" t="s">
        <v>27</v>
      </c>
      <c r="G92" s="148" t="s">
        <v>27</v>
      </c>
      <c r="H92" s="148" t="s">
        <v>27</v>
      </c>
      <c r="I92" s="148" t="s">
        <v>27</v>
      </c>
      <c r="J92" s="150">
        <v>0</v>
      </c>
      <c r="K92" s="150">
        <v>0</v>
      </c>
      <c r="L92" s="150">
        <v>0</v>
      </c>
      <c r="M92" s="148" t="s">
        <v>27</v>
      </c>
      <c r="N92" s="148" t="s">
        <v>27</v>
      </c>
    </row>
    <row r="93" spans="1:14" s="5" customFormat="1" ht="11.25" hidden="1">
      <c r="A93" s="30"/>
      <c r="B93" s="31"/>
      <c r="C93" s="26"/>
      <c r="D93" s="150"/>
      <c r="E93" s="148"/>
      <c r="F93" s="148"/>
      <c r="G93" s="148"/>
      <c r="H93" s="148"/>
      <c r="I93" s="148"/>
      <c r="J93" s="150">
        <v>0</v>
      </c>
      <c r="K93" s="150">
        <v>0</v>
      </c>
      <c r="L93" s="150">
        <v>0</v>
      </c>
      <c r="M93" s="148"/>
      <c r="N93" s="148"/>
    </row>
    <row r="94" spans="1:14" s="5" customFormat="1" ht="11.25" hidden="1">
      <c r="A94" s="45"/>
      <c r="B94" s="23"/>
      <c r="C94" s="26"/>
      <c r="D94" s="150"/>
      <c r="E94" s="148"/>
      <c r="F94" s="148"/>
      <c r="G94" s="148"/>
      <c r="H94" s="148"/>
      <c r="I94" s="148"/>
      <c r="J94" s="150">
        <v>0</v>
      </c>
      <c r="K94" s="150">
        <v>0</v>
      </c>
      <c r="L94" s="150">
        <v>0</v>
      </c>
      <c r="M94" s="148"/>
      <c r="N94" s="148"/>
    </row>
    <row r="95" spans="1:14" s="5" customFormat="1" ht="11.25" hidden="1">
      <c r="A95" s="45"/>
      <c r="B95" s="23"/>
      <c r="C95" s="26"/>
      <c r="D95" s="150"/>
      <c r="E95" s="148"/>
      <c r="F95" s="148"/>
      <c r="G95" s="148"/>
      <c r="H95" s="148"/>
      <c r="I95" s="148"/>
      <c r="J95" s="150">
        <v>0</v>
      </c>
      <c r="K95" s="150">
        <v>0</v>
      </c>
      <c r="L95" s="150">
        <v>0</v>
      </c>
      <c r="M95" s="148"/>
      <c r="N95" s="148"/>
    </row>
    <row r="96" spans="1:14" s="5" customFormat="1" ht="11.25" hidden="1">
      <c r="A96" s="36"/>
      <c r="B96" s="23"/>
      <c r="C96" s="26"/>
      <c r="D96" s="150"/>
      <c r="E96" s="148"/>
      <c r="F96" s="148"/>
      <c r="G96" s="148"/>
      <c r="H96" s="148"/>
      <c r="I96" s="148"/>
      <c r="J96" s="150">
        <v>0</v>
      </c>
      <c r="K96" s="150">
        <v>0</v>
      </c>
      <c r="L96" s="150">
        <v>0</v>
      </c>
      <c r="M96" s="148"/>
      <c r="N96" s="148"/>
    </row>
    <row r="97" spans="1:14" s="5" customFormat="1" ht="12">
      <c r="A97" s="76" t="s">
        <v>97</v>
      </c>
      <c r="B97" s="26">
        <v>4200</v>
      </c>
      <c r="C97" s="26">
        <v>680</v>
      </c>
      <c r="D97" s="147">
        <f>D98</f>
        <v>0</v>
      </c>
      <c r="E97" s="148" t="s">
        <v>27</v>
      </c>
      <c r="F97" s="148" t="s">
        <v>27</v>
      </c>
      <c r="G97" s="148" t="s">
        <v>27</v>
      </c>
      <c r="H97" s="148" t="s">
        <v>27</v>
      </c>
      <c r="I97" s="148" t="s">
        <v>27</v>
      </c>
      <c r="J97" s="147">
        <f>J98</f>
        <v>0</v>
      </c>
      <c r="K97" s="147">
        <f>K98</f>
        <v>0</v>
      </c>
      <c r="L97" s="147">
        <f>L98</f>
        <v>0</v>
      </c>
      <c r="M97" s="148" t="s">
        <v>27</v>
      </c>
      <c r="N97" s="148" t="s">
        <v>27</v>
      </c>
    </row>
    <row r="98" spans="1:14" s="5" customFormat="1" ht="11.25">
      <c r="A98" s="30" t="s">
        <v>98</v>
      </c>
      <c r="B98" s="31">
        <v>4210</v>
      </c>
      <c r="C98" s="31">
        <v>690</v>
      </c>
      <c r="D98" s="149">
        <v>0</v>
      </c>
      <c r="E98" s="148" t="s">
        <v>27</v>
      </c>
      <c r="F98" s="148" t="s">
        <v>27</v>
      </c>
      <c r="G98" s="148" t="s">
        <v>27</v>
      </c>
      <c r="H98" s="148" t="s">
        <v>27</v>
      </c>
      <c r="I98" s="148" t="s">
        <v>27</v>
      </c>
      <c r="J98" s="149">
        <v>0</v>
      </c>
      <c r="K98" s="149">
        <v>0</v>
      </c>
      <c r="L98" s="149">
        <v>0</v>
      </c>
      <c r="M98" s="148" t="s">
        <v>27</v>
      </c>
      <c r="N98" s="148" t="s">
        <v>27</v>
      </c>
    </row>
    <row r="99" spans="1:13" s="5" customFormat="1" ht="11.25" hidden="1">
      <c r="A99" s="61" t="s">
        <v>138</v>
      </c>
      <c r="B99" s="121">
        <v>4220</v>
      </c>
      <c r="C99" s="151">
        <v>710</v>
      </c>
      <c r="D99" s="152" t="s">
        <v>27</v>
      </c>
      <c r="E99" s="152" t="s">
        <v>27</v>
      </c>
      <c r="F99" s="152"/>
      <c r="G99" s="152" t="s">
        <v>27</v>
      </c>
      <c r="H99" s="152"/>
      <c r="I99" s="152" t="s">
        <v>27</v>
      </c>
      <c r="J99" s="152" t="s">
        <v>27</v>
      </c>
      <c r="K99" s="152"/>
      <c r="L99" s="152" t="s">
        <v>27</v>
      </c>
      <c r="M99" s="152" t="s">
        <v>27</v>
      </c>
    </row>
    <row r="100" spans="1:13" s="5" customFormat="1" ht="3" customHeight="1">
      <c r="A100" s="153"/>
      <c r="B100" s="154"/>
      <c r="C100" s="155"/>
      <c r="D100" s="156"/>
      <c r="E100" s="156"/>
      <c r="F100" s="156"/>
      <c r="G100" s="156"/>
      <c r="H100" s="156"/>
      <c r="I100" s="156"/>
      <c r="J100" s="156"/>
      <c r="K100" s="156"/>
      <c r="L100" s="157"/>
      <c r="M100" s="156"/>
    </row>
    <row r="101" spans="1:9" ht="15">
      <c r="A101" s="90" t="str">
        <f>'[1]ЗАПОЛНИТЬ'!F30</f>
        <v>Керівник </v>
      </c>
      <c r="B101" s="209"/>
      <c r="C101" s="209"/>
      <c r="E101" s="206" t="s">
        <v>161</v>
      </c>
      <c r="F101" s="206"/>
      <c r="G101" s="206"/>
      <c r="H101" s="206"/>
      <c r="I101" s="206"/>
    </row>
    <row r="102" spans="2:9" ht="12.75" customHeight="1">
      <c r="B102" s="207" t="s">
        <v>103</v>
      </c>
      <c r="C102" s="207"/>
      <c r="E102" s="208" t="s">
        <v>104</v>
      </c>
      <c r="F102" s="208"/>
      <c r="G102" s="208"/>
      <c r="H102" s="92"/>
      <c r="I102" s="1"/>
    </row>
    <row r="103" spans="1:9" ht="15">
      <c r="A103" s="90" t="str">
        <f>'[1]ЗАПОЛНИТЬ'!F31</f>
        <v>Головний бухгалтер</v>
      </c>
      <c r="B103" s="209"/>
      <c r="C103" s="209"/>
      <c r="E103" s="206" t="str">
        <f>'[1]ЗАПОЛНИТЬ'!F28</f>
        <v>О.М.Гузєєва</v>
      </c>
      <c r="F103" s="206"/>
      <c r="G103" s="206"/>
      <c r="H103" s="206"/>
      <c r="I103" s="206"/>
    </row>
    <row r="104" spans="2:9" ht="12" customHeight="1">
      <c r="B104" s="207" t="s">
        <v>103</v>
      </c>
      <c r="C104" s="207"/>
      <c r="E104" s="208" t="s">
        <v>104</v>
      </c>
      <c r="F104" s="208"/>
      <c r="G104" s="208"/>
      <c r="H104" s="92"/>
      <c r="I104" s="1"/>
    </row>
    <row r="105" ht="15">
      <c r="A105" s="1"/>
    </row>
    <row r="106" ht="12.75">
      <c r="A106" s="5"/>
    </row>
  </sheetData>
  <mergeCells count="39">
    <mergeCell ref="B104:C104"/>
    <mergeCell ref="E104:G104"/>
    <mergeCell ref="B102:C102"/>
    <mergeCell ref="E102:G102"/>
    <mergeCell ref="B103:C103"/>
    <mergeCell ref="E103:I103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A18:A20"/>
    <mergeCell ref="B18:B20"/>
    <mergeCell ref="C18:C20"/>
    <mergeCell ref="D18:D20"/>
    <mergeCell ref="A14:C14"/>
    <mergeCell ref="E14:M14"/>
    <mergeCell ref="A15:C15"/>
    <mergeCell ref="E15:M15"/>
    <mergeCell ref="A12:C12"/>
    <mergeCell ref="E12:J12"/>
    <mergeCell ref="A13:C13"/>
    <mergeCell ref="E13:M13"/>
    <mergeCell ref="B10:J10"/>
    <mergeCell ref="M10:N10"/>
    <mergeCell ref="B11:J11"/>
    <mergeCell ref="M11:N11"/>
    <mergeCell ref="A6:M6"/>
    <mergeCell ref="M8:N8"/>
    <mergeCell ref="B9:J9"/>
    <mergeCell ref="M9:N9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68">
      <selection activeCell="E101" sqref="E101:I101"/>
    </sheetView>
  </sheetViews>
  <sheetFormatPr defaultColWidth="9.140625" defaultRowHeight="12.75"/>
  <cols>
    <col min="1" max="1" width="74.28125" style="88" customWidth="1"/>
    <col min="2" max="2" width="5.00390625" style="88" customWidth="1"/>
    <col min="3" max="3" width="5.140625" style="88" customWidth="1"/>
    <col min="4" max="4" width="10.00390625" style="88" customWidth="1"/>
    <col min="5" max="5" width="9.7109375" style="88" customWidth="1"/>
    <col min="6" max="6" width="7.140625" style="88" customWidth="1"/>
    <col min="7" max="7" width="6.8515625" style="88" customWidth="1"/>
    <col min="8" max="8" width="9.57421875" style="88" hidden="1" customWidth="1"/>
    <col min="9" max="10" width="12.140625" style="88" customWidth="1"/>
    <col min="11" max="11" width="11.140625" style="88" customWidth="1"/>
    <col min="12" max="12" width="12.140625" style="88" hidden="1" customWidth="1"/>
    <col min="13" max="13" width="10.00390625" style="88" customWidth="1"/>
    <col min="14" max="14" width="8.8515625" style="88" customWidth="1"/>
    <col min="15" max="16384" width="9.140625" style="88" customWidth="1"/>
  </cols>
  <sheetData>
    <row r="1" spans="8:14" s="1" customFormat="1" ht="15" customHeight="1">
      <c r="H1" s="2"/>
      <c r="I1" s="190" t="s">
        <v>139</v>
      </c>
      <c r="J1" s="190"/>
      <c r="K1" s="190"/>
      <c r="L1" s="190"/>
      <c r="M1" s="190"/>
      <c r="N1" s="2"/>
    </row>
    <row r="2" spans="7:14" s="1" customFormat="1" ht="29.25" customHeight="1">
      <c r="G2" s="2"/>
      <c r="H2" s="2"/>
      <c r="I2" s="190"/>
      <c r="J2" s="190"/>
      <c r="K2" s="190"/>
      <c r="L2" s="190"/>
      <c r="M2" s="190"/>
      <c r="N2" s="2"/>
    </row>
    <row r="3" spans="1:14" s="1" customFormat="1" ht="15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2"/>
    </row>
    <row r="4" spans="1:17" s="1" customFormat="1" ht="15">
      <c r="A4" s="191" t="s">
        <v>140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3"/>
      <c r="O4" s="3"/>
      <c r="P4" s="3"/>
      <c r="Q4" s="3"/>
    </row>
    <row r="5" spans="1:17" s="1" customFormat="1" ht="13.5" customHeight="1">
      <c r="A5" s="192" t="str">
        <f>IF('[1]ЗАПОЛНИТЬ'!$F$7=1,CONCATENATE('[1]шапки'!A4),CONCATENATE('[1]шапки'!A4,'[1]шапки'!C4))</f>
        <v>(форма № 4-2д, </v>
      </c>
      <c r="B5" s="192"/>
      <c r="C5" s="192"/>
      <c r="D5" s="4" t="str">
        <f>IF('[1]ЗАПОЛНИТЬ'!$F$7=1,'[1]шапки'!C4,'[1]шапки'!D4)</f>
        <v>№ 4-2м),</v>
      </c>
      <c r="E5" s="3">
        <f>IF('[1]ЗАПОЛНИТЬ'!$F$7=1,'[1]шапки'!D4,"")</f>
      </c>
      <c r="F5" s="3"/>
      <c r="G5" s="97"/>
      <c r="H5" s="97"/>
      <c r="I5" s="3"/>
      <c r="J5" s="3"/>
      <c r="K5" s="3"/>
      <c r="L5" s="3"/>
      <c r="M5" s="3"/>
      <c r="N5" s="3"/>
      <c r="O5" s="3"/>
      <c r="P5" s="3"/>
      <c r="Q5" s="3"/>
    </row>
    <row r="6" spans="1:13" s="1" customFormat="1" ht="15">
      <c r="A6" s="191" t="s">
        <v>105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="5" customFormat="1" ht="4.5" customHeight="1" hidden="1"/>
    <row r="8" spans="13:14" s="5" customFormat="1" ht="9" customHeight="1">
      <c r="M8" s="216" t="s">
        <v>2</v>
      </c>
      <c r="N8" s="216"/>
    </row>
    <row r="9" spans="1:15" s="5" customFormat="1" ht="12">
      <c r="A9" s="8" t="s">
        <v>3</v>
      </c>
      <c r="B9" s="193" t="str">
        <f>'0611020 І ф.'!B9:G9</f>
        <v>Будівельнівський НВК</v>
      </c>
      <c r="C9" s="193"/>
      <c r="D9" s="193"/>
      <c r="E9" s="193"/>
      <c r="F9" s="193"/>
      <c r="G9" s="193"/>
      <c r="H9" s="193"/>
      <c r="I9" s="193"/>
      <c r="J9" s="193"/>
      <c r="K9" s="9" t="str">
        <f>'[1]ЗАПОЛНИТЬ'!A13</f>
        <v>за ЄДРПОУ</v>
      </c>
      <c r="M9" s="186" t="str">
        <f>'0611020 І ф.'!J9</f>
        <v>33141166</v>
      </c>
      <c r="N9" s="186"/>
      <c r="O9" s="12"/>
    </row>
    <row r="10" spans="1:15" s="5" customFormat="1" ht="11.25" customHeight="1">
      <c r="A10" s="13" t="s">
        <v>5</v>
      </c>
      <c r="B10" s="193" t="str">
        <f>'0611020 І ф.'!B10:G10</f>
        <v>Глухівський район</v>
      </c>
      <c r="C10" s="193"/>
      <c r="D10" s="193"/>
      <c r="E10" s="193"/>
      <c r="F10" s="193"/>
      <c r="G10" s="193"/>
      <c r="H10" s="193"/>
      <c r="I10" s="193"/>
      <c r="J10" s="193"/>
      <c r="K10" s="9" t="str">
        <f>'[1]ЗАПОЛНИТЬ'!A14</f>
        <v>за КОАТУУ</v>
      </c>
      <c r="M10" s="186">
        <f>'0611020 І ф.'!J10</f>
        <v>5921581003</v>
      </c>
      <c r="N10" s="186"/>
      <c r="O10" s="13"/>
    </row>
    <row r="11" spans="1:15" s="5" customFormat="1" ht="11.25" customHeight="1">
      <c r="A11" s="13"/>
      <c r="B11" s="193" t="str">
        <f>'0611020 І ф.'!B11:G11</f>
        <v>Комунальна організація (установа, заклад)</v>
      </c>
      <c r="C11" s="193"/>
      <c r="D11" s="193"/>
      <c r="E11" s="193"/>
      <c r="F11" s="193"/>
      <c r="G11" s="193"/>
      <c r="H11" s="193"/>
      <c r="I11" s="193"/>
      <c r="J11" s="193"/>
      <c r="K11" s="9" t="str">
        <f>'[1]ЗАПОЛНИТЬ'!A15</f>
        <v>за КОПФГ</v>
      </c>
      <c r="M11" s="186">
        <f>'0611020 І ф.'!J11</f>
        <v>430</v>
      </c>
      <c r="N11" s="186"/>
      <c r="O11" s="13"/>
    </row>
    <row r="12" spans="1:15" s="5" customFormat="1" ht="12">
      <c r="A12" s="196" t="s">
        <v>9</v>
      </c>
      <c r="B12" s="196"/>
      <c r="C12" s="196"/>
      <c r="D12" s="20">
        <f>'[1]ЗАПОЛНИТЬ'!H9</f>
        <v>0</v>
      </c>
      <c r="E12" s="217">
        <f>IF(D12&gt;0,VLOOKUP(D12,'[1]ДовидникКВК(ГОС)'!A:B,2,FALSE),"")</f>
      </c>
      <c r="F12" s="217"/>
      <c r="G12" s="217"/>
      <c r="H12" s="217"/>
      <c r="I12" s="217"/>
      <c r="J12" s="217"/>
      <c r="K12" s="134"/>
      <c r="L12" s="135"/>
      <c r="M12" s="135"/>
      <c r="N12" s="18"/>
      <c r="O12" s="12"/>
    </row>
    <row r="13" spans="1:15" s="5" customFormat="1" ht="11.25">
      <c r="A13" s="196" t="s">
        <v>10</v>
      </c>
      <c r="B13" s="196"/>
      <c r="C13" s="196"/>
      <c r="D13" s="136" t="s">
        <v>133</v>
      </c>
      <c r="E13" s="218" t="str">
        <f>IF(D13&gt;0,VLOOKUP(D13,'[1]ДовидникКПК'!B:C,2,FALSE),"")</f>
        <v>-</v>
      </c>
      <c r="F13" s="218"/>
      <c r="G13" s="218"/>
      <c r="H13" s="218"/>
      <c r="I13" s="218"/>
      <c r="J13" s="218"/>
      <c r="K13" s="218"/>
      <c r="L13" s="218"/>
      <c r="M13" s="218"/>
      <c r="N13" s="11"/>
      <c r="O13" s="12"/>
    </row>
    <row r="14" spans="1:15" s="5" customFormat="1" ht="11.25">
      <c r="A14" s="196" t="s">
        <v>11</v>
      </c>
      <c r="B14" s="196"/>
      <c r="C14" s="196"/>
      <c r="D14" s="104" t="str">
        <f>'[1]ЗАПОЛНИТЬ'!H10</f>
        <v>06</v>
      </c>
      <c r="E14" s="217" t="str">
        <f>'[1]ЗАПОЛНИТЬ'!I10</f>
        <v>Відділ освіти Глухівської районної державної адміністрації</v>
      </c>
      <c r="F14" s="217"/>
      <c r="G14" s="217"/>
      <c r="H14" s="217"/>
      <c r="I14" s="217"/>
      <c r="J14" s="217"/>
      <c r="K14" s="217"/>
      <c r="L14" s="217"/>
      <c r="M14" s="217"/>
      <c r="N14" s="11"/>
      <c r="O14" s="12"/>
    </row>
    <row r="15" spans="1:15" s="5" customFormat="1" ht="30.75" customHeight="1">
      <c r="A15" s="196" t="s">
        <v>12</v>
      </c>
      <c r="B15" s="196"/>
      <c r="C15" s="196"/>
      <c r="D15" s="136" t="s">
        <v>106</v>
      </c>
      <c r="E15" s="217" t="str">
        <f>VLOOKUP(RIGHT(D15,4),'[1]КПКВМБ'!A:B,2,FALSE)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F15" s="217"/>
      <c r="G15" s="217"/>
      <c r="H15" s="217"/>
      <c r="I15" s="217"/>
      <c r="J15" s="217"/>
      <c r="K15" s="217"/>
      <c r="L15" s="217"/>
      <c r="M15" s="217"/>
      <c r="N15" s="11"/>
      <c r="O15" s="12"/>
    </row>
    <row r="16" s="5" customFormat="1" ht="11.25">
      <c r="A16" s="22" t="s">
        <v>141</v>
      </c>
    </row>
    <row r="17" s="5" customFormat="1" ht="11.25">
      <c r="A17" s="22" t="s">
        <v>15</v>
      </c>
    </row>
    <row r="18" spans="1:14" s="5" customFormat="1" ht="11.25" customHeight="1">
      <c r="A18" s="202" t="s">
        <v>16</v>
      </c>
      <c r="B18" s="202" t="s">
        <v>17</v>
      </c>
      <c r="C18" s="202" t="s">
        <v>18</v>
      </c>
      <c r="D18" s="202" t="s">
        <v>142</v>
      </c>
      <c r="E18" s="202" t="s">
        <v>21</v>
      </c>
      <c r="F18" s="202"/>
      <c r="G18" s="202" t="s">
        <v>111</v>
      </c>
      <c r="H18" s="202" t="s">
        <v>143</v>
      </c>
      <c r="I18" s="202" t="s">
        <v>22</v>
      </c>
      <c r="J18" s="202" t="s">
        <v>23</v>
      </c>
      <c r="K18" s="202"/>
      <c r="L18" s="202" t="s">
        <v>24</v>
      </c>
      <c r="M18" s="212" t="s">
        <v>25</v>
      </c>
      <c r="N18" s="212"/>
    </row>
    <row r="19" spans="1:14" s="5" customFormat="1" ht="16.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12"/>
      <c r="N19" s="212"/>
    </row>
    <row r="20" spans="1:14" s="5" customFormat="1" ht="36.75" customHeight="1">
      <c r="A20" s="202"/>
      <c r="B20" s="202"/>
      <c r="C20" s="202"/>
      <c r="D20" s="202"/>
      <c r="E20" s="23" t="s">
        <v>115</v>
      </c>
      <c r="F20" s="106" t="s">
        <v>116</v>
      </c>
      <c r="G20" s="202"/>
      <c r="H20" s="202"/>
      <c r="I20" s="202"/>
      <c r="J20" s="23" t="s">
        <v>115</v>
      </c>
      <c r="K20" s="106" t="s">
        <v>144</v>
      </c>
      <c r="L20" s="202"/>
      <c r="M20" s="23" t="s">
        <v>115</v>
      </c>
      <c r="N20" s="137" t="s">
        <v>116</v>
      </c>
    </row>
    <row r="21" spans="1:14" s="5" customFormat="1" ht="11.25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8</v>
      </c>
      <c r="J21" s="25">
        <v>9</v>
      </c>
      <c r="K21" s="25">
        <v>10</v>
      </c>
      <c r="L21" s="25">
        <v>12</v>
      </c>
      <c r="M21" s="25">
        <v>11</v>
      </c>
      <c r="N21" s="25">
        <v>12</v>
      </c>
    </row>
    <row r="22" spans="1:14" s="5" customFormat="1" ht="11.25">
      <c r="A22" s="25" t="s">
        <v>123</v>
      </c>
      <c r="B22" s="26" t="s">
        <v>27</v>
      </c>
      <c r="C22" s="27" t="s">
        <v>28</v>
      </c>
      <c r="D22" s="28">
        <f>SUM(D23:D27)</f>
        <v>0</v>
      </c>
      <c r="E22" s="108"/>
      <c r="F22" s="108">
        <v>0</v>
      </c>
      <c r="G22" s="108">
        <v>0</v>
      </c>
      <c r="H22" s="28">
        <f>H25</f>
        <v>0</v>
      </c>
      <c r="I22" s="28">
        <f>SUM(I23:I26)</f>
        <v>0</v>
      </c>
      <c r="J22" s="109" t="s">
        <v>27</v>
      </c>
      <c r="K22" s="109" t="s">
        <v>27</v>
      </c>
      <c r="L22" s="109" t="s">
        <v>27</v>
      </c>
      <c r="M22" s="28">
        <f>E22-F22-G22+I22-J28-K28</f>
        <v>0</v>
      </c>
      <c r="N22" s="28">
        <v>0</v>
      </c>
    </row>
    <row r="23" spans="1:14" s="5" customFormat="1" ht="11.25">
      <c r="A23" s="110" t="s">
        <v>145</v>
      </c>
      <c r="B23" s="26" t="s">
        <v>27</v>
      </c>
      <c r="C23" s="27" t="s">
        <v>30</v>
      </c>
      <c r="D23" s="113"/>
      <c r="E23" s="109" t="s">
        <v>27</v>
      </c>
      <c r="F23" s="109" t="s">
        <v>27</v>
      </c>
      <c r="G23" s="109" t="s">
        <v>27</v>
      </c>
      <c r="H23" s="109" t="s">
        <v>27</v>
      </c>
      <c r="I23" s="113"/>
      <c r="J23" s="109" t="s">
        <v>27</v>
      </c>
      <c r="K23" s="109" t="s">
        <v>27</v>
      </c>
      <c r="L23" s="109" t="s">
        <v>27</v>
      </c>
      <c r="M23" s="109" t="s">
        <v>27</v>
      </c>
      <c r="N23" s="109" t="s">
        <v>27</v>
      </c>
    </row>
    <row r="24" spans="1:14" s="5" customFormat="1" ht="27.75" customHeight="1">
      <c r="A24" s="138" t="s">
        <v>146</v>
      </c>
      <c r="B24" s="26" t="s">
        <v>27</v>
      </c>
      <c r="C24" s="27" t="s">
        <v>32</v>
      </c>
      <c r="D24" s="113">
        <v>0</v>
      </c>
      <c r="E24" s="109" t="s">
        <v>27</v>
      </c>
      <c r="F24" s="109" t="s">
        <v>27</v>
      </c>
      <c r="G24" s="109" t="s">
        <v>27</v>
      </c>
      <c r="H24" s="109" t="s">
        <v>27</v>
      </c>
      <c r="I24" s="113">
        <v>0</v>
      </c>
      <c r="J24" s="109" t="s">
        <v>27</v>
      </c>
      <c r="K24" s="109" t="s">
        <v>27</v>
      </c>
      <c r="L24" s="109" t="s">
        <v>27</v>
      </c>
      <c r="M24" s="109" t="s">
        <v>27</v>
      </c>
      <c r="N24" s="109" t="s">
        <v>27</v>
      </c>
    </row>
    <row r="25" spans="1:14" s="5" customFormat="1" ht="43.5" customHeight="1">
      <c r="A25" s="138" t="s">
        <v>147</v>
      </c>
      <c r="B25" s="26" t="s">
        <v>27</v>
      </c>
      <c r="C25" s="27" t="s">
        <v>34</v>
      </c>
      <c r="D25" s="113">
        <v>0</v>
      </c>
      <c r="E25" s="109" t="s">
        <v>27</v>
      </c>
      <c r="F25" s="109" t="s">
        <v>27</v>
      </c>
      <c r="G25" s="109" t="s">
        <v>27</v>
      </c>
      <c r="H25" s="40">
        <v>0</v>
      </c>
      <c r="I25" s="113">
        <v>0</v>
      </c>
      <c r="J25" s="109" t="s">
        <v>27</v>
      </c>
      <c r="K25" s="109" t="s">
        <v>27</v>
      </c>
      <c r="L25" s="109" t="s">
        <v>27</v>
      </c>
      <c r="M25" s="109" t="s">
        <v>27</v>
      </c>
      <c r="N25" s="109" t="s">
        <v>27</v>
      </c>
    </row>
    <row r="26" spans="1:14" s="5" customFormat="1" ht="16.5">
      <c r="A26" s="138" t="s">
        <v>148</v>
      </c>
      <c r="B26" s="26" t="s">
        <v>27</v>
      </c>
      <c r="C26" s="27" t="s">
        <v>36</v>
      </c>
      <c r="D26" s="113">
        <v>0</v>
      </c>
      <c r="E26" s="109" t="s">
        <v>27</v>
      </c>
      <c r="F26" s="109" t="s">
        <v>27</v>
      </c>
      <c r="G26" s="109" t="s">
        <v>27</v>
      </c>
      <c r="H26" s="109" t="s">
        <v>27</v>
      </c>
      <c r="I26" s="113">
        <v>0</v>
      </c>
      <c r="J26" s="109" t="s">
        <v>27</v>
      </c>
      <c r="K26" s="109" t="s">
        <v>27</v>
      </c>
      <c r="L26" s="109" t="s">
        <v>27</v>
      </c>
      <c r="M26" s="109" t="s">
        <v>27</v>
      </c>
      <c r="N26" s="109" t="s">
        <v>27</v>
      </c>
    </row>
    <row r="27" spans="1:14" s="5" customFormat="1" ht="11.25">
      <c r="A27" s="110" t="s">
        <v>128</v>
      </c>
      <c r="B27" s="26" t="s">
        <v>27</v>
      </c>
      <c r="C27" s="27" t="s">
        <v>38</v>
      </c>
      <c r="D27" s="113">
        <v>0</v>
      </c>
      <c r="E27" s="109" t="s">
        <v>27</v>
      </c>
      <c r="F27" s="109" t="s">
        <v>27</v>
      </c>
      <c r="G27" s="109" t="s">
        <v>27</v>
      </c>
      <c r="H27" s="109" t="s">
        <v>27</v>
      </c>
      <c r="I27" s="109" t="s">
        <v>27</v>
      </c>
      <c r="J27" s="109" t="s">
        <v>27</v>
      </c>
      <c r="K27" s="109" t="s">
        <v>27</v>
      </c>
      <c r="L27" s="109" t="s">
        <v>27</v>
      </c>
      <c r="M27" s="109" t="s">
        <v>27</v>
      </c>
      <c r="N27" s="109" t="s">
        <v>27</v>
      </c>
    </row>
    <row r="28" spans="1:14" s="5" customFormat="1" ht="11.25">
      <c r="A28" s="139" t="s">
        <v>149</v>
      </c>
      <c r="B28" s="26" t="s">
        <v>27</v>
      </c>
      <c r="C28" s="27" t="s">
        <v>40</v>
      </c>
      <c r="D28" s="28">
        <f>D30+D65+D88+D97</f>
        <v>0</v>
      </c>
      <c r="E28" s="109" t="s">
        <v>27</v>
      </c>
      <c r="F28" s="109" t="s">
        <v>27</v>
      </c>
      <c r="G28" s="109" t="s">
        <v>27</v>
      </c>
      <c r="H28" s="109" t="s">
        <v>27</v>
      </c>
      <c r="I28" s="109" t="s">
        <v>27</v>
      </c>
      <c r="J28" s="28">
        <f>J30+J65+J88+J97</f>
        <v>0</v>
      </c>
      <c r="K28" s="28">
        <f>K30+K65+K88+K97</f>
        <v>0</v>
      </c>
      <c r="L28" s="28">
        <f>L30+L65+L88+L97</f>
        <v>0</v>
      </c>
      <c r="M28" s="109" t="s">
        <v>27</v>
      </c>
      <c r="N28" s="109" t="s">
        <v>27</v>
      </c>
    </row>
    <row r="29" spans="1:14" s="5" customFormat="1" ht="11.25">
      <c r="A29" s="140" t="s">
        <v>130</v>
      </c>
      <c r="B29" s="141"/>
      <c r="C29" s="142"/>
      <c r="D29" s="40"/>
      <c r="E29" s="109"/>
      <c r="F29" s="109"/>
      <c r="G29" s="109"/>
      <c r="H29" s="109"/>
      <c r="I29" s="109"/>
      <c r="J29" s="40"/>
      <c r="K29" s="40"/>
      <c r="L29" s="40"/>
      <c r="M29" s="109"/>
      <c r="N29" s="109"/>
    </row>
    <row r="30" spans="1:14" s="5" customFormat="1" ht="11.25">
      <c r="A30" s="26" t="s">
        <v>131</v>
      </c>
      <c r="B30" s="26">
        <v>2000</v>
      </c>
      <c r="C30" s="27" t="s">
        <v>42</v>
      </c>
      <c r="D30" s="28">
        <f>D31+D36+D53+D56+D60+D64</f>
        <v>0</v>
      </c>
      <c r="E30" s="109" t="s">
        <v>27</v>
      </c>
      <c r="F30" s="109" t="s">
        <v>27</v>
      </c>
      <c r="G30" s="109" t="s">
        <v>27</v>
      </c>
      <c r="H30" s="109" t="s">
        <v>27</v>
      </c>
      <c r="I30" s="109" t="s">
        <v>27</v>
      </c>
      <c r="J30" s="28">
        <f>J31+J36+J53+J56+J60+J64</f>
        <v>0</v>
      </c>
      <c r="K30" s="28">
        <f>K31+K36+K53+K56+K60+K64</f>
        <v>0</v>
      </c>
      <c r="L30" s="28">
        <f>L31+L36+L53+L56+L60+L64</f>
        <v>0</v>
      </c>
      <c r="M30" s="109" t="s">
        <v>27</v>
      </c>
      <c r="N30" s="109" t="s">
        <v>27</v>
      </c>
    </row>
    <row r="31" spans="1:14" s="5" customFormat="1" ht="11.25">
      <c r="A31" s="29" t="s">
        <v>31</v>
      </c>
      <c r="B31" s="26">
        <v>2100</v>
      </c>
      <c r="C31" s="27" t="s">
        <v>44</v>
      </c>
      <c r="D31" s="28">
        <f>D32+D35</f>
        <v>0</v>
      </c>
      <c r="E31" s="109" t="s">
        <v>27</v>
      </c>
      <c r="F31" s="109" t="s">
        <v>27</v>
      </c>
      <c r="G31" s="109" t="s">
        <v>27</v>
      </c>
      <c r="H31" s="109" t="s">
        <v>27</v>
      </c>
      <c r="I31" s="109" t="s">
        <v>27</v>
      </c>
      <c r="J31" s="28">
        <f>J32+J35</f>
        <v>0</v>
      </c>
      <c r="K31" s="28">
        <f>K32+K35</f>
        <v>0</v>
      </c>
      <c r="L31" s="28">
        <f>L32+L35</f>
        <v>0</v>
      </c>
      <c r="M31" s="109" t="s">
        <v>27</v>
      </c>
      <c r="N31" s="109" t="s">
        <v>27</v>
      </c>
    </row>
    <row r="32" spans="1:14" s="5" customFormat="1" ht="11.25">
      <c r="A32" s="30" t="s">
        <v>33</v>
      </c>
      <c r="B32" s="31">
        <v>2110</v>
      </c>
      <c r="C32" s="32" t="s">
        <v>150</v>
      </c>
      <c r="D32" s="35">
        <f>SUM(D33:D34)</f>
        <v>0</v>
      </c>
      <c r="E32" s="109" t="s">
        <v>27</v>
      </c>
      <c r="F32" s="109" t="s">
        <v>27</v>
      </c>
      <c r="G32" s="109" t="s">
        <v>27</v>
      </c>
      <c r="H32" s="109" t="s">
        <v>27</v>
      </c>
      <c r="I32" s="109" t="s">
        <v>27</v>
      </c>
      <c r="J32" s="35">
        <f>SUM(J33:J34)</f>
        <v>0</v>
      </c>
      <c r="K32" s="35">
        <f>SUM(K33:K34)</f>
        <v>0</v>
      </c>
      <c r="L32" s="35">
        <f>SUM(L33:L34)</f>
        <v>0</v>
      </c>
      <c r="M32" s="109" t="s">
        <v>27</v>
      </c>
      <c r="N32" s="109" t="s">
        <v>27</v>
      </c>
    </row>
    <row r="33" spans="1:14" s="5" customFormat="1" ht="11.25">
      <c r="A33" s="36" t="s">
        <v>35</v>
      </c>
      <c r="B33" s="23">
        <v>2111</v>
      </c>
      <c r="C33" s="23">
        <v>110</v>
      </c>
      <c r="D33" s="113">
        <v>0</v>
      </c>
      <c r="E33" s="109" t="s">
        <v>27</v>
      </c>
      <c r="F33" s="109" t="s">
        <v>27</v>
      </c>
      <c r="G33" s="109" t="s">
        <v>27</v>
      </c>
      <c r="H33" s="109" t="s">
        <v>27</v>
      </c>
      <c r="I33" s="109" t="s">
        <v>27</v>
      </c>
      <c r="J33" s="113">
        <v>0</v>
      </c>
      <c r="K33" s="113">
        <v>0</v>
      </c>
      <c r="L33" s="113">
        <v>0</v>
      </c>
      <c r="M33" s="109" t="s">
        <v>27</v>
      </c>
      <c r="N33" s="109" t="s">
        <v>27</v>
      </c>
    </row>
    <row r="34" spans="1:14" s="5" customFormat="1" ht="11.25">
      <c r="A34" s="36" t="s">
        <v>37</v>
      </c>
      <c r="B34" s="23">
        <v>2112</v>
      </c>
      <c r="C34" s="23">
        <v>120</v>
      </c>
      <c r="D34" s="113">
        <v>0</v>
      </c>
      <c r="E34" s="109" t="s">
        <v>27</v>
      </c>
      <c r="F34" s="109" t="s">
        <v>27</v>
      </c>
      <c r="G34" s="109" t="s">
        <v>27</v>
      </c>
      <c r="H34" s="109" t="s">
        <v>27</v>
      </c>
      <c r="I34" s="109" t="s">
        <v>27</v>
      </c>
      <c r="J34" s="113">
        <v>0</v>
      </c>
      <c r="K34" s="113">
        <v>0</v>
      </c>
      <c r="L34" s="113">
        <v>0</v>
      </c>
      <c r="M34" s="109" t="s">
        <v>27</v>
      </c>
      <c r="N34" s="109" t="s">
        <v>27</v>
      </c>
    </row>
    <row r="35" spans="1:14" s="5" customFormat="1" ht="12" customHeight="1">
      <c r="A35" s="41" t="s">
        <v>39</v>
      </c>
      <c r="B35" s="31">
        <v>2120</v>
      </c>
      <c r="C35" s="31">
        <v>130</v>
      </c>
      <c r="D35" s="115">
        <v>0</v>
      </c>
      <c r="E35" s="109" t="s">
        <v>27</v>
      </c>
      <c r="F35" s="109" t="s">
        <v>27</v>
      </c>
      <c r="G35" s="109" t="s">
        <v>27</v>
      </c>
      <c r="H35" s="109" t="s">
        <v>27</v>
      </c>
      <c r="I35" s="109" t="s">
        <v>27</v>
      </c>
      <c r="J35" s="115">
        <v>0</v>
      </c>
      <c r="K35" s="115">
        <v>0</v>
      </c>
      <c r="L35" s="115">
        <v>0</v>
      </c>
      <c r="M35" s="109" t="s">
        <v>27</v>
      </c>
      <c r="N35" s="109" t="s">
        <v>27</v>
      </c>
    </row>
    <row r="36" spans="1:14" s="5" customFormat="1" ht="12" customHeight="1">
      <c r="A36" s="42" t="s">
        <v>41</v>
      </c>
      <c r="B36" s="26">
        <v>2200</v>
      </c>
      <c r="C36" s="26">
        <v>140</v>
      </c>
      <c r="D36" s="28">
        <f>SUM(D37:D43)+D50</f>
        <v>0</v>
      </c>
      <c r="E36" s="109" t="s">
        <v>27</v>
      </c>
      <c r="F36" s="109" t="s">
        <v>27</v>
      </c>
      <c r="G36" s="109" t="s">
        <v>27</v>
      </c>
      <c r="H36" s="109" t="s">
        <v>27</v>
      </c>
      <c r="I36" s="109" t="s">
        <v>27</v>
      </c>
      <c r="J36" s="28">
        <f>SUM(J37:J43)+J50</f>
        <v>0</v>
      </c>
      <c r="K36" s="28">
        <f>SUM(K37:K43)+K50</f>
        <v>0</v>
      </c>
      <c r="L36" s="28">
        <f>SUM(L37:L43)+L50</f>
        <v>0</v>
      </c>
      <c r="M36" s="109" t="s">
        <v>27</v>
      </c>
      <c r="N36" s="109" t="s">
        <v>27</v>
      </c>
    </row>
    <row r="37" spans="1:14" s="5" customFormat="1" ht="11.25">
      <c r="A37" s="30" t="s">
        <v>43</v>
      </c>
      <c r="B37" s="31">
        <v>2210</v>
      </c>
      <c r="C37" s="31">
        <v>150</v>
      </c>
      <c r="D37" s="115">
        <v>0</v>
      </c>
      <c r="E37" s="109" t="s">
        <v>27</v>
      </c>
      <c r="F37" s="109" t="s">
        <v>27</v>
      </c>
      <c r="G37" s="109" t="s">
        <v>27</v>
      </c>
      <c r="H37" s="109" t="s">
        <v>27</v>
      </c>
      <c r="I37" s="109" t="s">
        <v>27</v>
      </c>
      <c r="J37" s="115">
        <v>0</v>
      </c>
      <c r="K37" s="115">
        <v>0</v>
      </c>
      <c r="L37" s="115">
        <v>0</v>
      </c>
      <c r="M37" s="109" t="s">
        <v>27</v>
      </c>
      <c r="N37" s="109" t="s">
        <v>27</v>
      </c>
    </row>
    <row r="38" spans="1:14" s="5" customFormat="1" ht="11.25">
      <c r="A38" s="30" t="s">
        <v>45</v>
      </c>
      <c r="B38" s="31">
        <v>2220</v>
      </c>
      <c r="C38" s="31">
        <v>160</v>
      </c>
      <c r="D38" s="115">
        <v>0</v>
      </c>
      <c r="E38" s="109" t="s">
        <v>27</v>
      </c>
      <c r="F38" s="109" t="s">
        <v>27</v>
      </c>
      <c r="G38" s="109" t="s">
        <v>27</v>
      </c>
      <c r="H38" s="109" t="s">
        <v>27</v>
      </c>
      <c r="I38" s="109" t="s">
        <v>27</v>
      </c>
      <c r="J38" s="115">
        <v>0</v>
      </c>
      <c r="K38" s="115">
        <v>0</v>
      </c>
      <c r="L38" s="115">
        <v>0</v>
      </c>
      <c r="M38" s="109" t="s">
        <v>27</v>
      </c>
      <c r="N38" s="109" t="s">
        <v>27</v>
      </c>
    </row>
    <row r="39" spans="1:14" s="5" customFormat="1" ht="11.25">
      <c r="A39" s="30" t="s">
        <v>46</v>
      </c>
      <c r="B39" s="31">
        <v>2230</v>
      </c>
      <c r="C39" s="31">
        <v>170</v>
      </c>
      <c r="D39" s="115"/>
      <c r="E39" s="109" t="s">
        <v>27</v>
      </c>
      <c r="F39" s="109" t="s">
        <v>27</v>
      </c>
      <c r="G39" s="109" t="s">
        <v>27</v>
      </c>
      <c r="H39" s="109" t="s">
        <v>27</v>
      </c>
      <c r="I39" s="109" t="s">
        <v>27</v>
      </c>
      <c r="J39" s="115"/>
      <c r="K39" s="115">
        <v>0</v>
      </c>
      <c r="L39" s="115">
        <v>0</v>
      </c>
      <c r="M39" s="109" t="s">
        <v>27</v>
      </c>
      <c r="N39" s="109" t="s">
        <v>27</v>
      </c>
    </row>
    <row r="40" spans="1:14" s="5" customFormat="1" ht="11.25">
      <c r="A40" s="30" t="s">
        <v>47</v>
      </c>
      <c r="B40" s="31">
        <v>2240</v>
      </c>
      <c r="C40" s="31">
        <v>180</v>
      </c>
      <c r="D40" s="115"/>
      <c r="E40" s="109" t="s">
        <v>27</v>
      </c>
      <c r="F40" s="109" t="s">
        <v>27</v>
      </c>
      <c r="G40" s="109" t="s">
        <v>27</v>
      </c>
      <c r="H40" s="109" t="s">
        <v>27</v>
      </c>
      <c r="I40" s="109" t="s">
        <v>27</v>
      </c>
      <c r="J40" s="115">
        <v>0</v>
      </c>
      <c r="K40" s="115">
        <v>0</v>
      </c>
      <c r="L40" s="115">
        <v>0</v>
      </c>
      <c r="M40" s="109" t="s">
        <v>27</v>
      </c>
      <c r="N40" s="109" t="s">
        <v>27</v>
      </c>
    </row>
    <row r="41" spans="1:14" s="5" customFormat="1" ht="11.25">
      <c r="A41" s="30" t="s">
        <v>48</v>
      </c>
      <c r="B41" s="31">
        <v>2250</v>
      </c>
      <c r="C41" s="31">
        <v>190</v>
      </c>
      <c r="D41" s="115">
        <v>0</v>
      </c>
      <c r="E41" s="109" t="s">
        <v>27</v>
      </c>
      <c r="F41" s="109" t="s">
        <v>27</v>
      </c>
      <c r="G41" s="109" t="s">
        <v>27</v>
      </c>
      <c r="H41" s="109" t="s">
        <v>27</v>
      </c>
      <c r="I41" s="109" t="s">
        <v>27</v>
      </c>
      <c r="J41" s="115">
        <v>0</v>
      </c>
      <c r="K41" s="115">
        <v>0</v>
      </c>
      <c r="L41" s="115">
        <v>0</v>
      </c>
      <c r="M41" s="109" t="s">
        <v>27</v>
      </c>
      <c r="N41" s="109" t="s">
        <v>27</v>
      </c>
    </row>
    <row r="42" spans="1:14" s="5" customFormat="1" ht="12.75" customHeight="1">
      <c r="A42" s="41" t="s">
        <v>49</v>
      </c>
      <c r="B42" s="31">
        <v>2260</v>
      </c>
      <c r="C42" s="31">
        <v>200</v>
      </c>
      <c r="D42" s="115">
        <v>0</v>
      </c>
      <c r="E42" s="109" t="s">
        <v>27</v>
      </c>
      <c r="F42" s="109" t="s">
        <v>27</v>
      </c>
      <c r="G42" s="109" t="s">
        <v>27</v>
      </c>
      <c r="H42" s="109" t="s">
        <v>27</v>
      </c>
      <c r="I42" s="109" t="s">
        <v>27</v>
      </c>
      <c r="J42" s="115">
        <v>0</v>
      </c>
      <c r="K42" s="115">
        <v>0</v>
      </c>
      <c r="L42" s="115">
        <v>0</v>
      </c>
      <c r="M42" s="109" t="s">
        <v>27</v>
      </c>
      <c r="N42" s="109" t="s">
        <v>27</v>
      </c>
    </row>
    <row r="43" spans="1:14" s="5" customFormat="1" ht="11.25">
      <c r="A43" s="41" t="s">
        <v>50</v>
      </c>
      <c r="B43" s="31">
        <v>2270</v>
      </c>
      <c r="C43" s="31">
        <v>210</v>
      </c>
      <c r="D43" s="35">
        <f>SUM(D44:D49)</f>
        <v>0</v>
      </c>
      <c r="E43" s="109" t="s">
        <v>27</v>
      </c>
      <c r="F43" s="109" t="s">
        <v>27</v>
      </c>
      <c r="G43" s="109" t="s">
        <v>27</v>
      </c>
      <c r="H43" s="109" t="s">
        <v>27</v>
      </c>
      <c r="I43" s="109" t="s">
        <v>27</v>
      </c>
      <c r="J43" s="35">
        <f>SUM(J44:J49)</f>
        <v>0</v>
      </c>
      <c r="K43" s="35">
        <f>SUM(K44:K49)</f>
        <v>0</v>
      </c>
      <c r="L43" s="35">
        <f>SUM(L44:L49)</f>
        <v>0</v>
      </c>
      <c r="M43" s="109" t="s">
        <v>27</v>
      </c>
      <c r="N43" s="109" t="s">
        <v>27</v>
      </c>
    </row>
    <row r="44" spans="1:14" s="5" customFormat="1" ht="11.25">
      <c r="A44" s="36" t="s">
        <v>51</v>
      </c>
      <c r="B44" s="23">
        <v>2271</v>
      </c>
      <c r="C44" s="23">
        <v>220</v>
      </c>
      <c r="D44" s="113">
        <v>0</v>
      </c>
      <c r="E44" s="109" t="s">
        <v>27</v>
      </c>
      <c r="F44" s="109" t="s">
        <v>27</v>
      </c>
      <c r="G44" s="109" t="s">
        <v>27</v>
      </c>
      <c r="H44" s="109" t="s">
        <v>27</v>
      </c>
      <c r="I44" s="109" t="s">
        <v>27</v>
      </c>
      <c r="J44" s="113">
        <v>0</v>
      </c>
      <c r="K44" s="113">
        <v>0</v>
      </c>
      <c r="L44" s="113">
        <v>0</v>
      </c>
      <c r="M44" s="109" t="s">
        <v>27</v>
      </c>
      <c r="N44" s="109" t="s">
        <v>27</v>
      </c>
    </row>
    <row r="45" spans="1:14" s="5" customFormat="1" ht="11.25">
      <c r="A45" s="36" t="s">
        <v>52</v>
      </c>
      <c r="B45" s="23">
        <v>2272</v>
      </c>
      <c r="C45" s="23">
        <v>230</v>
      </c>
      <c r="D45" s="113">
        <v>0</v>
      </c>
      <c r="E45" s="109" t="s">
        <v>27</v>
      </c>
      <c r="F45" s="109" t="s">
        <v>27</v>
      </c>
      <c r="G45" s="109" t="s">
        <v>27</v>
      </c>
      <c r="H45" s="109" t="s">
        <v>27</v>
      </c>
      <c r="I45" s="109" t="s">
        <v>27</v>
      </c>
      <c r="J45" s="113">
        <v>0</v>
      </c>
      <c r="K45" s="113">
        <v>0</v>
      </c>
      <c r="L45" s="113">
        <v>0</v>
      </c>
      <c r="M45" s="109" t="s">
        <v>27</v>
      </c>
      <c r="N45" s="109" t="s">
        <v>27</v>
      </c>
    </row>
    <row r="46" spans="1:14" s="5" customFormat="1" ht="11.25">
      <c r="A46" s="36" t="s">
        <v>53</v>
      </c>
      <c r="B46" s="23">
        <v>2273</v>
      </c>
      <c r="C46" s="23">
        <v>240</v>
      </c>
      <c r="D46" s="113">
        <v>0</v>
      </c>
      <c r="E46" s="109" t="s">
        <v>27</v>
      </c>
      <c r="F46" s="109" t="s">
        <v>27</v>
      </c>
      <c r="G46" s="109" t="s">
        <v>27</v>
      </c>
      <c r="H46" s="109" t="s">
        <v>27</v>
      </c>
      <c r="I46" s="109" t="s">
        <v>27</v>
      </c>
      <c r="J46" s="113">
        <v>0</v>
      </c>
      <c r="K46" s="113">
        <v>0</v>
      </c>
      <c r="L46" s="113">
        <v>0</v>
      </c>
      <c r="M46" s="109" t="s">
        <v>27</v>
      </c>
      <c r="N46" s="109" t="s">
        <v>27</v>
      </c>
    </row>
    <row r="47" spans="1:14" s="5" customFormat="1" ht="11.25">
      <c r="A47" s="36" t="s">
        <v>54</v>
      </c>
      <c r="B47" s="23">
        <v>2274</v>
      </c>
      <c r="C47" s="23">
        <v>250</v>
      </c>
      <c r="D47" s="113">
        <v>0</v>
      </c>
      <c r="E47" s="109" t="s">
        <v>27</v>
      </c>
      <c r="F47" s="109" t="s">
        <v>27</v>
      </c>
      <c r="G47" s="109" t="s">
        <v>27</v>
      </c>
      <c r="H47" s="109" t="s">
        <v>27</v>
      </c>
      <c r="I47" s="109" t="s">
        <v>27</v>
      </c>
      <c r="J47" s="113">
        <v>0</v>
      </c>
      <c r="K47" s="113">
        <v>0</v>
      </c>
      <c r="L47" s="113">
        <v>0</v>
      </c>
      <c r="M47" s="109" t="s">
        <v>27</v>
      </c>
      <c r="N47" s="109" t="s">
        <v>27</v>
      </c>
    </row>
    <row r="48" spans="1:14" s="5" customFormat="1" ht="11.25">
      <c r="A48" s="36" t="s">
        <v>55</v>
      </c>
      <c r="B48" s="23">
        <v>2275</v>
      </c>
      <c r="C48" s="23">
        <v>260</v>
      </c>
      <c r="D48" s="113">
        <v>0</v>
      </c>
      <c r="E48" s="109" t="s">
        <v>27</v>
      </c>
      <c r="F48" s="109" t="s">
        <v>27</v>
      </c>
      <c r="G48" s="109" t="s">
        <v>27</v>
      </c>
      <c r="H48" s="109" t="s">
        <v>27</v>
      </c>
      <c r="I48" s="109" t="s">
        <v>27</v>
      </c>
      <c r="J48" s="113">
        <v>0</v>
      </c>
      <c r="K48" s="113">
        <v>0</v>
      </c>
      <c r="L48" s="113">
        <v>0</v>
      </c>
      <c r="M48" s="109" t="s">
        <v>27</v>
      </c>
      <c r="N48" s="109" t="s">
        <v>27</v>
      </c>
    </row>
    <row r="49" spans="1:14" s="5" customFormat="1" ht="11.25">
      <c r="A49" s="36" t="s">
        <v>151</v>
      </c>
      <c r="B49" s="23">
        <v>2276</v>
      </c>
      <c r="C49" s="23">
        <v>270</v>
      </c>
      <c r="D49" s="113">
        <v>0</v>
      </c>
      <c r="E49" s="109" t="s">
        <v>27</v>
      </c>
      <c r="F49" s="109" t="s">
        <v>27</v>
      </c>
      <c r="G49" s="109" t="s">
        <v>27</v>
      </c>
      <c r="H49" s="109" t="s">
        <v>27</v>
      </c>
      <c r="I49" s="109" t="s">
        <v>27</v>
      </c>
      <c r="J49" s="113">
        <v>0</v>
      </c>
      <c r="K49" s="113">
        <v>0</v>
      </c>
      <c r="L49" s="113">
        <v>0</v>
      </c>
      <c r="M49" s="109" t="s">
        <v>27</v>
      </c>
      <c r="N49" s="109" t="s">
        <v>27</v>
      </c>
    </row>
    <row r="50" spans="1:14" s="5" customFormat="1" ht="14.25" customHeight="1">
      <c r="A50" s="41" t="s">
        <v>57</v>
      </c>
      <c r="B50" s="31">
        <v>2280</v>
      </c>
      <c r="C50" s="31">
        <v>280</v>
      </c>
      <c r="D50" s="35">
        <f>SUM(D51:D52)</f>
        <v>0</v>
      </c>
      <c r="E50" s="109" t="s">
        <v>27</v>
      </c>
      <c r="F50" s="109" t="s">
        <v>27</v>
      </c>
      <c r="G50" s="109" t="s">
        <v>27</v>
      </c>
      <c r="H50" s="109" t="s">
        <v>27</v>
      </c>
      <c r="I50" s="109" t="s">
        <v>27</v>
      </c>
      <c r="J50" s="35">
        <f>SUM(J51:J52)</f>
        <v>0</v>
      </c>
      <c r="K50" s="35">
        <f>SUM(K51:K52)</f>
        <v>0</v>
      </c>
      <c r="L50" s="35">
        <f>SUM(L51:L52)</f>
        <v>0</v>
      </c>
      <c r="M50" s="109" t="s">
        <v>27</v>
      </c>
      <c r="N50" s="109" t="s">
        <v>27</v>
      </c>
    </row>
    <row r="51" spans="1:14" s="5" customFormat="1" ht="11.25">
      <c r="A51" s="44" t="s">
        <v>58</v>
      </c>
      <c r="B51" s="23">
        <v>2281</v>
      </c>
      <c r="C51" s="23">
        <v>290</v>
      </c>
      <c r="D51" s="113">
        <v>0</v>
      </c>
      <c r="E51" s="109" t="s">
        <v>27</v>
      </c>
      <c r="F51" s="109" t="s">
        <v>27</v>
      </c>
      <c r="G51" s="109" t="s">
        <v>27</v>
      </c>
      <c r="H51" s="109" t="s">
        <v>27</v>
      </c>
      <c r="I51" s="109" t="s">
        <v>27</v>
      </c>
      <c r="J51" s="113">
        <v>0</v>
      </c>
      <c r="K51" s="113">
        <v>0</v>
      </c>
      <c r="L51" s="113">
        <v>0</v>
      </c>
      <c r="M51" s="109" t="s">
        <v>27</v>
      </c>
      <c r="N51" s="109" t="s">
        <v>27</v>
      </c>
    </row>
    <row r="52" spans="1:14" s="5" customFormat="1" ht="11.25">
      <c r="A52" s="45" t="s">
        <v>59</v>
      </c>
      <c r="B52" s="23">
        <v>2282</v>
      </c>
      <c r="C52" s="23">
        <v>300</v>
      </c>
      <c r="D52" s="113"/>
      <c r="E52" s="109" t="s">
        <v>27</v>
      </c>
      <c r="F52" s="109" t="s">
        <v>27</v>
      </c>
      <c r="G52" s="109" t="s">
        <v>27</v>
      </c>
      <c r="H52" s="109" t="s">
        <v>27</v>
      </c>
      <c r="I52" s="109" t="s">
        <v>27</v>
      </c>
      <c r="J52" s="113"/>
      <c r="K52" s="113">
        <v>0</v>
      </c>
      <c r="L52" s="113">
        <v>0</v>
      </c>
      <c r="M52" s="109" t="s">
        <v>27</v>
      </c>
      <c r="N52" s="109" t="s">
        <v>27</v>
      </c>
    </row>
    <row r="53" spans="1:14" s="5" customFormat="1" ht="11.25">
      <c r="A53" s="29" t="s">
        <v>60</v>
      </c>
      <c r="B53" s="26">
        <v>2400</v>
      </c>
      <c r="C53" s="26">
        <v>310</v>
      </c>
      <c r="D53" s="28">
        <f>SUM(D54:D55)</f>
        <v>0</v>
      </c>
      <c r="E53" s="109" t="s">
        <v>27</v>
      </c>
      <c r="F53" s="109" t="s">
        <v>27</v>
      </c>
      <c r="G53" s="109" t="s">
        <v>27</v>
      </c>
      <c r="H53" s="109" t="s">
        <v>27</v>
      </c>
      <c r="I53" s="109" t="s">
        <v>27</v>
      </c>
      <c r="J53" s="28">
        <f>SUM(J54:J55)</f>
        <v>0</v>
      </c>
      <c r="K53" s="28">
        <f>SUM(K54:K55)</f>
        <v>0</v>
      </c>
      <c r="L53" s="28">
        <f>SUM(L54:L55)</f>
        <v>0</v>
      </c>
      <c r="M53" s="109" t="s">
        <v>27</v>
      </c>
      <c r="N53" s="109" t="s">
        <v>27</v>
      </c>
    </row>
    <row r="54" spans="1:14" s="5" customFormat="1" ht="11.25">
      <c r="A54" s="46" t="s">
        <v>61</v>
      </c>
      <c r="B54" s="31">
        <v>2410</v>
      </c>
      <c r="C54" s="31">
        <v>320</v>
      </c>
      <c r="D54" s="115">
        <v>0</v>
      </c>
      <c r="E54" s="109" t="s">
        <v>27</v>
      </c>
      <c r="F54" s="109" t="s">
        <v>27</v>
      </c>
      <c r="G54" s="109" t="s">
        <v>27</v>
      </c>
      <c r="H54" s="109" t="s">
        <v>27</v>
      </c>
      <c r="I54" s="109" t="s">
        <v>27</v>
      </c>
      <c r="J54" s="115">
        <v>0</v>
      </c>
      <c r="K54" s="115">
        <v>0</v>
      </c>
      <c r="L54" s="115">
        <v>0</v>
      </c>
      <c r="M54" s="109" t="s">
        <v>27</v>
      </c>
      <c r="N54" s="109" t="s">
        <v>27</v>
      </c>
    </row>
    <row r="55" spans="1:14" s="5" customFormat="1" ht="12.75" customHeight="1">
      <c r="A55" s="46" t="s">
        <v>62</v>
      </c>
      <c r="B55" s="31">
        <v>2420</v>
      </c>
      <c r="C55" s="31">
        <v>330</v>
      </c>
      <c r="D55" s="115">
        <v>0</v>
      </c>
      <c r="E55" s="109" t="s">
        <v>27</v>
      </c>
      <c r="F55" s="109" t="s">
        <v>27</v>
      </c>
      <c r="G55" s="109" t="s">
        <v>27</v>
      </c>
      <c r="H55" s="109" t="s">
        <v>27</v>
      </c>
      <c r="I55" s="109" t="s">
        <v>27</v>
      </c>
      <c r="J55" s="115">
        <v>0</v>
      </c>
      <c r="K55" s="115">
        <v>0</v>
      </c>
      <c r="L55" s="115">
        <v>0</v>
      </c>
      <c r="M55" s="109" t="s">
        <v>27</v>
      </c>
      <c r="N55" s="109" t="s">
        <v>27</v>
      </c>
    </row>
    <row r="56" spans="1:14" s="5" customFormat="1" ht="12" customHeight="1">
      <c r="A56" s="47" t="s">
        <v>63</v>
      </c>
      <c r="B56" s="26">
        <v>2600</v>
      </c>
      <c r="C56" s="26">
        <v>340</v>
      </c>
      <c r="D56" s="28">
        <f>SUM(D57:D59)</f>
        <v>0</v>
      </c>
      <c r="E56" s="109" t="s">
        <v>27</v>
      </c>
      <c r="F56" s="109" t="s">
        <v>27</v>
      </c>
      <c r="G56" s="109" t="s">
        <v>27</v>
      </c>
      <c r="H56" s="109" t="s">
        <v>27</v>
      </c>
      <c r="I56" s="109" t="s">
        <v>27</v>
      </c>
      <c r="J56" s="28">
        <f>SUM(J57:J59)</f>
        <v>0</v>
      </c>
      <c r="K56" s="28">
        <f>SUM(K57:K59)</f>
        <v>0</v>
      </c>
      <c r="L56" s="28">
        <f>SUM(L57:L59)</f>
        <v>0</v>
      </c>
      <c r="M56" s="109" t="s">
        <v>27</v>
      </c>
      <c r="N56" s="109" t="s">
        <v>27</v>
      </c>
    </row>
    <row r="57" spans="1:14" s="5" customFormat="1" ht="11.25" customHeight="1">
      <c r="A57" s="41" t="s">
        <v>64</v>
      </c>
      <c r="B57" s="31">
        <v>2610</v>
      </c>
      <c r="C57" s="31">
        <v>350</v>
      </c>
      <c r="D57" s="115">
        <v>0</v>
      </c>
      <c r="E57" s="109" t="s">
        <v>27</v>
      </c>
      <c r="F57" s="109" t="s">
        <v>27</v>
      </c>
      <c r="G57" s="109" t="s">
        <v>27</v>
      </c>
      <c r="H57" s="109" t="s">
        <v>27</v>
      </c>
      <c r="I57" s="109" t="s">
        <v>27</v>
      </c>
      <c r="J57" s="115">
        <v>0</v>
      </c>
      <c r="K57" s="115">
        <v>0</v>
      </c>
      <c r="L57" s="115">
        <v>0</v>
      </c>
      <c r="M57" s="109" t="s">
        <v>27</v>
      </c>
      <c r="N57" s="109" t="s">
        <v>27</v>
      </c>
    </row>
    <row r="58" spans="1:14" s="5" customFormat="1" ht="11.25">
      <c r="A58" s="41" t="s">
        <v>65</v>
      </c>
      <c r="B58" s="31">
        <v>2620</v>
      </c>
      <c r="C58" s="31">
        <v>360</v>
      </c>
      <c r="D58" s="115">
        <v>0</v>
      </c>
      <c r="E58" s="109" t="s">
        <v>27</v>
      </c>
      <c r="F58" s="109" t="s">
        <v>27</v>
      </c>
      <c r="G58" s="109" t="s">
        <v>27</v>
      </c>
      <c r="H58" s="109" t="s">
        <v>27</v>
      </c>
      <c r="I58" s="109" t="s">
        <v>27</v>
      </c>
      <c r="J58" s="115">
        <v>0</v>
      </c>
      <c r="K58" s="115">
        <v>0</v>
      </c>
      <c r="L58" s="115">
        <v>0</v>
      </c>
      <c r="M58" s="109" t="s">
        <v>27</v>
      </c>
      <c r="N58" s="109" t="s">
        <v>27</v>
      </c>
    </row>
    <row r="59" spans="1:14" s="5" customFormat="1" ht="13.5" customHeight="1">
      <c r="A59" s="46" t="s">
        <v>66</v>
      </c>
      <c r="B59" s="31">
        <v>2630</v>
      </c>
      <c r="C59" s="31">
        <v>370</v>
      </c>
      <c r="D59" s="115">
        <v>0</v>
      </c>
      <c r="E59" s="109" t="s">
        <v>27</v>
      </c>
      <c r="F59" s="109" t="s">
        <v>27</v>
      </c>
      <c r="G59" s="109" t="s">
        <v>27</v>
      </c>
      <c r="H59" s="109" t="s">
        <v>27</v>
      </c>
      <c r="I59" s="109" t="s">
        <v>27</v>
      </c>
      <c r="J59" s="115">
        <v>0</v>
      </c>
      <c r="K59" s="115">
        <v>0</v>
      </c>
      <c r="L59" s="115">
        <v>0</v>
      </c>
      <c r="M59" s="109" t="s">
        <v>27</v>
      </c>
      <c r="N59" s="109" t="s">
        <v>27</v>
      </c>
    </row>
    <row r="60" spans="1:14" s="5" customFormat="1" ht="11.25">
      <c r="A60" s="42" t="s">
        <v>67</v>
      </c>
      <c r="B60" s="26">
        <v>2700</v>
      </c>
      <c r="C60" s="26">
        <v>380</v>
      </c>
      <c r="D60" s="28">
        <f>SUM(D61:D63)</f>
        <v>0</v>
      </c>
      <c r="E60" s="109" t="s">
        <v>27</v>
      </c>
      <c r="F60" s="109" t="s">
        <v>27</v>
      </c>
      <c r="G60" s="109" t="s">
        <v>27</v>
      </c>
      <c r="H60" s="109" t="s">
        <v>27</v>
      </c>
      <c r="I60" s="109" t="s">
        <v>27</v>
      </c>
      <c r="J60" s="28">
        <f>SUM(J61:J63)</f>
        <v>0</v>
      </c>
      <c r="K60" s="28">
        <f>SUM(K61:K63)</f>
        <v>0</v>
      </c>
      <c r="L60" s="28">
        <f>SUM(L61:L63)</f>
        <v>0</v>
      </c>
      <c r="M60" s="109" t="s">
        <v>27</v>
      </c>
      <c r="N60" s="109" t="s">
        <v>27</v>
      </c>
    </row>
    <row r="61" spans="1:14" s="5" customFormat="1" ht="11.25">
      <c r="A61" s="41" t="s">
        <v>68</v>
      </c>
      <c r="B61" s="31">
        <v>2710</v>
      </c>
      <c r="C61" s="31">
        <v>390</v>
      </c>
      <c r="D61" s="115">
        <v>0</v>
      </c>
      <c r="E61" s="109" t="s">
        <v>27</v>
      </c>
      <c r="F61" s="109" t="s">
        <v>27</v>
      </c>
      <c r="G61" s="109" t="s">
        <v>27</v>
      </c>
      <c r="H61" s="109" t="s">
        <v>27</v>
      </c>
      <c r="I61" s="109" t="s">
        <v>27</v>
      </c>
      <c r="J61" s="115">
        <v>0</v>
      </c>
      <c r="K61" s="115">
        <v>0</v>
      </c>
      <c r="L61" s="115">
        <v>0</v>
      </c>
      <c r="M61" s="109" t="s">
        <v>27</v>
      </c>
      <c r="N61" s="109" t="s">
        <v>27</v>
      </c>
    </row>
    <row r="62" spans="1:14" s="5" customFormat="1" ht="11.25">
      <c r="A62" s="41" t="s">
        <v>69</v>
      </c>
      <c r="B62" s="31">
        <v>2720</v>
      </c>
      <c r="C62" s="31">
        <v>400</v>
      </c>
      <c r="D62" s="115">
        <v>0</v>
      </c>
      <c r="E62" s="109" t="s">
        <v>27</v>
      </c>
      <c r="F62" s="109" t="s">
        <v>27</v>
      </c>
      <c r="G62" s="109" t="s">
        <v>27</v>
      </c>
      <c r="H62" s="109" t="s">
        <v>27</v>
      </c>
      <c r="I62" s="109" t="s">
        <v>27</v>
      </c>
      <c r="J62" s="115">
        <v>0</v>
      </c>
      <c r="K62" s="115">
        <v>0</v>
      </c>
      <c r="L62" s="115">
        <v>0</v>
      </c>
      <c r="M62" s="109" t="s">
        <v>27</v>
      </c>
      <c r="N62" s="109" t="s">
        <v>27</v>
      </c>
    </row>
    <row r="63" spans="1:14" s="5" customFormat="1" ht="11.25">
      <c r="A63" s="41" t="s">
        <v>70</v>
      </c>
      <c r="B63" s="31">
        <v>2730</v>
      </c>
      <c r="C63" s="31">
        <v>410</v>
      </c>
      <c r="D63" s="115">
        <v>0</v>
      </c>
      <c r="E63" s="109" t="s">
        <v>27</v>
      </c>
      <c r="F63" s="109" t="s">
        <v>27</v>
      </c>
      <c r="G63" s="109" t="s">
        <v>27</v>
      </c>
      <c r="H63" s="109" t="s">
        <v>27</v>
      </c>
      <c r="I63" s="109" t="s">
        <v>27</v>
      </c>
      <c r="J63" s="115">
        <v>0</v>
      </c>
      <c r="K63" s="115">
        <v>0</v>
      </c>
      <c r="L63" s="115">
        <v>0</v>
      </c>
      <c r="M63" s="109" t="s">
        <v>27</v>
      </c>
      <c r="N63" s="109" t="s">
        <v>27</v>
      </c>
    </row>
    <row r="64" spans="1:14" s="5" customFormat="1" ht="11.25">
      <c r="A64" s="42" t="s">
        <v>71</v>
      </c>
      <c r="B64" s="26">
        <v>2800</v>
      </c>
      <c r="C64" s="26">
        <v>420</v>
      </c>
      <c r="D64" s="108">
        <v>0</v>
      </c>
      <c r="E64" s="109" t="s">
        <v>27</v>
      </c>
      <c r="F64" s="109" t="s">
        <v>27</v>
      </c>
      <c r="G64" s="109" t="s">
        <v>27</v>
      </c>
      <c r="H64" s="109" t="s">
        <v>27</v>
      </c>
      <c r="I64" s="109" t="s">
        <v>27</v>
      </c>
      <c r="J64" s="108">
        <v>0</v>
      </c>
      <c r="K64" s="108">
        <v>0</v>
      </c>
      <c r="L64" s="108">
        <v>0</v>
      </c>
      <c r="M64" s="109" t="s">
        <v>27</v>
      </c>
      <c r="N64" s="109" t="s">
        <v>27</v>
      </c>
    </row>
    <row r="65" spans="1:14" s="5" customFormat="1" ht="11.25">
      <c r="A65" s="26" t="s">
        <v>72</v>
      </c>
      <c r="B65" s="26">
        <v>3000</v>
      </c>
      <c r="C65" s="26">
        <v>430</v>
      </c>
      <c r="D65" s="28">
        <f>D66+D80</f>
        <v>0</v>
      </c>
      <c r="E65" s="109" t="s">
        <v>27</v>
      </c>
      <c r="F65" s="109" t="s">
        <v>27</v>
      </c>
      <c r="G65" s="109" t="s">
        <v>27</v>
      </c>
      <c r="H65" s="109" t="s">
        <v>27</v>
      </c>
      <c r="I65" s="109" t="s">
        <v>27</v>
      </c>
      <c r="J65" s="28">
        <f>J66+J80</f>
        <v>0</v>
      </c>
      <c r="K65" s="28">
        <f>K66+K80</f>
        <v>0</v>
      </c>
      <c r="L65" s="28">
        <f>L66+L80</f>
        <v>0</v>
      </c>
      <c r="M65" s="109" t="s">
        <v>27</v>
      </c>
      <c r="N65" s="109" t="s">
        <v>27</v>
      </c>
    </row>
    <row r="66" spans="1:14" s="5" customFormat="1" ht="11.25">
      <c r="A66" s="29" t="s">
        <v>73</v>
      </c>
      <c r="B66" s="26">
        <v>3100</v>
      </c>
      <c r="C66" s="26">
        <v>440</v>
      </c>
      <c r="D66" s="28">
        <f>D67+D68+D71+D74+D78+D79</f>
        <v>0</v>
      </c>
      <c r="E66" s="109" t="s">
        <v>27</v>
      </c>
      <c r="F66" s="109" t="s">
        <v>27</v>
      </c>
      <c r="G66" s="109" t="s">
        <v>27</v>
      </c>
      <c r="H66" s="109" t="s">
        <v>27</v>
      </c>
      <c r="I66" s="109" t="s">
        <v>27</v>
      </c>
      <c r="J66" s="28">
        <f>J67+J68+J71+J74+J78+J79</f>
        <v>0</v>
      </c>
      <c r="K66" s="28">
        <f>K67+K68+K71+K74+K78+K79</f>
        <v>0</v>
      </c>
      <c r="L66" s="28">
        <f>L67+L68+L71+L74+L78+L79</f>
        <v>0</v>
      </c>
      <c r="M66" s="109" t="s">
        <v>27</v>
      </c>
      <c r="N66" s="109" t="s">
        <v>27</v>
      </c>
    </row>
    <row r="67" spans="1:14" s="5" customFormat="1" ht="11.25">
      <c r="A67" s="41" t="s">
        <v>74</v>
      </c>
      <c r="B67" s="31">
        <v>3110</v>
      </c>
      <c r="C67" s="31">
        <v>450</v>
      </c>
      <c r="D67" s="115">
        <v>0</v>
      </c>
      <c r="E67" s="109" t="s">
        <v>27</v>
      </c>
      <c r="F67" s="109" t="s">
        <v>27</v>
      </c>
      <c r="G67" s="109" t="s">
        <v>27</v>
      </c>
      <c r="H67" s="109" t="s">
        <v>27</v>
      </c>
      <c r="I67" s="109" t="s">
        <v>27</v>
      </c>
      <c r="J67" s="115">
        <v>0</v>
      </c>
      <c r="K67" s="115">
        <v>0</v>
      </c>
      <c r="L67" s="115">
        <v>0</v>
      </c>
      <c r="M67" s="109" t="s">
        <v>27</v>
      </c>
      <c r="N67" s="109" t="s">
        <v>27</v>
      </c>
    </row>
    <row r="68" spans="1:14" s="5" customFormat="1" ht="11.25">
      <c r="A68" s="46" t="s">
        <v>75</v>
      </c>
      <c r="B68" s="31">
        <v>3120</v>
      </c>
      <c r="C68" s="31">
        <v>460</v>
      </c>
      <c r="D68" s="35">
        <f>SUM(D69:D70)</f>
        <v>0</v>
      </c>
      <c r="E68" s="109" t="s">
        <v>27</v>
      </c>
      <c r="F68" s="109" t="s">
        <v>27</v>
      </c>
      <c r="G68" s="109" t="s">
        <v>27</v>
      </c>
      <c r="H68" s="109" t="s">
        <v>27</v>
      </c>
      <c r="I68" s="109" t="s">
        <v>27</v>
      </c>
      <c r="J68" s="35">
        <f>SUM(J69:J70)</f>
        <v>0</v>
      </c>
      <c r="K68" s="35">
        <f>SUM(K69:K70)</f>
        <v>0</v>
      </c>
      <c r="L68" s="35">
        <f>SUM(L69:L70)</f>
        <v>0</v>
      </c>
      <c r="M68" s="109" t="s">
        <v>27</v>
      </c>
      <c r="N68" s="109" t="s">
        <v>27</v>
      </c>
    </row>
    <row r="69" spans="1:14" s="5" customFormat="1" ht="11.25">
      <c r="A69" s="36" t="s">
        <v>76</v>
      </c>
      <c r="B69" s="23">
        <v>3121</v>
      </c>
      <c r="C69" s="23">
        <v>470</v>
      </c>
      <c r="D69" s="113">
        <v>0</v>
      </c>
      <c r="E69" s="109" t="s">
        <v>27</v>
      </c>
      <c r="F69" s="109" t="s">
        <v>27</v>
      </c>
      <c r="G69" s="109" t="s">
        <v>27</v>
      </c>
      <c r="H69" s="109" t="s">
        <v>27</v>
      </c>
      <c r="I69" s="109" t="s">
        <v>27</v>
      </c>
      <c r="J69" s="113">
        <v>0</v>
      </c>
      <c r="K69" s="113">
        <v>0</v>
      </c>
      <c r="L69" s="113">
        <v>0</v>
      </c>
      <c r="M69" s="109" t="s">
        <v>27</v>
      </c>
      <c r="N69" s="109" t="s">
        <v>27</v>
      </c>
    </row>
    <row r="70" spans="1:14" s="5" customFormat="1" ht="11.25">
      <c r="A70" s="36" t="s">
        <v>77</v>
      </c>
      <c r="B70" s="23">
        <v>3122</v>
      </c>
      <c r="C70" s="23">
        <v>480</v>
      </c>
      <c r="D70" s="113">
        <v>0</v>
      </c>
      <c r="E70" s="109" t="s">
        <v>27</v>
      </c>
      <c r="F70" s="109" t="s">
        <v>27</v>
      </c>
      <c r="G70" s="109" t="s">
        <v>27</v>
      </c>
      <c r="H70" s="109" t="s">
        <v>27</v>
      </c>
      <c r="I70" s="109" t="s">
        <v>27</v>
      </c>
      <c r="J70" s="113">
        <v>0</v>
      </c>
      <c r="K70" s="113">
        <v>0</v>
      </c>
      <c r="L70" s="113">
        <v>0</v>
      </c>
      <c r="M70" s="109" t="s">
        <v>27</v>
      </c>
      <c r="N70" s="109" t="s">
        <v>27</v>
      </c>
    </row>
    <row r="71" spans="1:14" s="5" customFormat="1" ht="11.25">
      <c r="A71" s="30" t="s">
        <v>78</v>
      </c>
      <c r="B71" s="31">
        <v>3130</v>
      </c>
      <c r="C71" s="31">
        <v>490</v>
      </c>
      <c r="D71" s="35">
        <f>SUM(D72:D73)</f>
        <v>0</v>
      </c>
      <c r="E71" s="109" t="s">
        <v>27</v>
      </c>
      <c r="F71" s="109" t="s">
        <v>27</v>
      </c>
      <c r="G71" s="109" t="s">
        <v>27</v>
      </c>
      <c r="H71" s="109" t="s">
        <v>27</v>
      </c>
      <c r="I71" s="109" t="s">
        <v>27</v>
      </c>
      <c r="J71" s="35">
        <f>SUM(J72:J73)</f>
        <v>0</v>
      </c>
      <c r="K71" s="35">
        <f>SUM(K72:K73)</f>
        <v>0</v>
      </c>
      <c r="L71" s="35">
        <f>SUM(L72:L73)</f>
        <v>0</v>
      </c>
      <c r="M71" s="109" t="s">
        <v>27</v>
      </c>
      <c r="N71" s="109" t="s">
        <v>27</v>
      </c>
    </row>
    <row r="72" spans="1:14" s="5" customFormat="1" ht="11.25">
      <c r="A72" s="36" t="s">
        <v>79</v>
      </c>
      <c r="B72" s="23">
        <v>3131</v>
      </c>
      <c r="C72" s="31">
        <v>500</v>
      </c>
      <c r="D72" s="113">
        <v>0</v>
      </c>
      <c r="E72" s="109" t="s">
        <v>27</v>
      </c>
      <c r="F72" s="109" t="s">
        <v>27</v>
      </c>
      <c r="G72" s="109" t="s">
        <v>27</v>
      </c>
      <c r="H72" s="109" t="s">
        <v>27</v>
      </c>
      <c r="I72" s="109" t="s">
        <v>27</v>
      </c>
      <c r="J72" s="113">
        <v>0</v>
      </c>
      <c r="K72" s="113">
        <v>0</v>
      </c>
      <c r="L72" s="113">
        <v>0</v>
      </c>
      <c r="M72" s="109" t="s">
        <v>27</v>
      </c>
      <c r="N72" s="109" t="s">
        <v>27</v>
      </c>
    </row>
    <row r="73" spans="1:14" s="5" customFormat="1" ht="11.25">
      <c r="A73" s="36" t="s">
        <v>80</v>
      </c>
      <c r="B73" s="23">
        <v>3132</v>
      </c>
      <c r="C73" s="23">
        <v>510</v>
      </c>
      <c r="D73" s="113">
        <v>0</v>
      </c>
      <c r="E73" s="109" t="s">
        <v>27</v>
      </c>
      <c r="F73" s="109" t="s">
        <v>27</v>
      </c>
      <c r="G73" s="109" t="s">
        <v>27</v>
      </c>
      <c r="H73" s="109" t="s">
        <v>27</v>
      </c>
      <c r="I73" s="109" t="s">
        <v>27</v>
      </c>
      <c r="J73" s="113">
        <v>0</v>
      </c>
      <c r="K73" s="113">
        <v>0</v>
      </c>
      <c r="L73" s="113">
        <v>0</v>
      </c>
      <c r="M73" s="109" t="s">
        <v>27</v>
      </c>
      <c r="N73" s="109" t="s">
        <v>27</v>
      </c>
    </row>
    <row r="74" spans="1:14" s="5" customFormat="1" ht="11.25">
      <c r="A74" s="30" t="s">
        <v>81</v>
      </c>
      <c r="B74" s="31">
        <v>3140</v>
      </c>
      <c r="C74" s="31">
        <v>520</v>
      </c>
      <c r="D74" s="35">
        <f>SUM(D75:D77)</f>
        <v>0</v>
      </c>
      <c r="E74" s="109" t="s">
        <v>27</v>
      </c>
      <c r="F74" s="109" t="s">
        <v>27</v>
      </c>
      <c r="G74" s="109" t="s">
        <v>27</v>
      </c>
      <c r="H74" s="109" t="s">
        <v>27</v>
      </c>
      <c r="I74" s="109" t="s">
        <v>27</v>
      </c>
      <c r="J74" s="35">
        <f>SUM(J75:J77)</f>
        <v>0</v>
      </c>
      <c r="K74" s="35">
        <f>SUM(K75:K77)</f>
        <v>0</v>
      </c>
      <c r="L74" s="35">
        <f>SUM(L75:L77)</f>
        <v>0</v>
      </c>
      <c r="M74" s="109" t="s">
        <v>27</v>
      </c>
      <c r="N74" s="109" t="s">
        <v>27</v>
      </c>
    </row>
    <row r="75" spans="1:14" s="5" customFormat="1" ht="12">
      <c r="A75" s="143" t="s">
        <v>82</v>
      </c>
      <c r="B75" s="23">
        <v>3141</v>
      </c>
      <c r="C75" s="23">
        <v>530</v>
      </c>
      <c r="D75" s="113">
        <v>0</v>
      </c>
      <c r="E75" s="109" t="s">
        <v>27</v>
      </c>
      <c r="F75" s="109" t="s">
        <v>27</v>
      </c>
      <c r="G75" s="109" t="s">
        <v>27</v>
      </c>
      <c r="H75" s="109" t="s">
        <v>27</v>
      </c>
      <c r="I75" s="109" t="s">
        <v>27</v>
      </c>
      <c r="J75" s="113">
        <v>0</v>
      </c>
      <c r="K75" s="113">
        <v>0</v>
      </c>
      <c r="L75" s="113">
        <v>0</v>
      </c>
      <c r="M75" s="109" t="s">
        <v>27</v>
      </c>
      <c r="N75" s="109" t="s">
        <v>27</v>
      </c>
    </row>
    <row r="76" spans="1:14" s="5" customFormat="1" ht="12">
      <c r="A76" s="143" t="s">
        <v>83</v>
      </c>
      <c r="B76" s="23">
        <v>3142</v>
      </c>
      <c r="C76" s="23">
        <v>540</v>
      </c>
      <c r="D76" s="113">
        <v>0</v>
      </c>
      <c r="E76" s="109" t="s">
        <v>27</v>
      </c>
      <c r="F76" s="109" t="s">
        <v>27</v>
      </c>
      <c r="G76" s="109" t="s">
        <v>27</v>
      </c>
      <c r="H76" s="109" t="s">
        <v>27</v>
      </c>
      <c r="I76" s="109" t="s">
        <v>27</v>
      </c>
      <c r="J76" s="113">
        <v>0</v>
      </c>
      <c r="K76" s="113">
        <v>0</v>
      </c>
      <c r="L76" s="113">
        <v>0</v>
      </c>
      <c r="M76" s="109" t="s">
        <v>27</v>
      </c>
      <c r="N76" s="109" t="s">
        <v>27</v>
      </c>
    </row>
    <row r="77" spans="1:14" s="5" customFormat="1" ht="12">
      <c r="A77" s="143" t="s">
        <v>84</v>
      </c>
      <c r="B77" s="23">
        <v>3143</v>
      </c>
      <c r="C77" s="23">
        <v>550</v>
      </c>
      <c r="D77" s="113">
        <v>0</v>
      </c>
      <c r="E77" s="109" t="s">
        <v>27</v>
      </c>
      <c r="F77" s="109" t="s">
        <v>27</v>
      </c>
      <c r="G77" s="109" t="s">
        <v>27</v>
      </c>
      <c r="H77" s="109" t="s">
        <v>27</v>
      </c>
      <c r="I77" s="109" t="s">
        <v>27</v>
      </c>
      <c r="J77" s="113">
        <v>0</v>
      </c>
      <c r="K77" s="113">
        <v>0</v>
      </c>
      <c r="L77" s="113">
        <v>0</v>
      </c>
      <c r="M77" s="109" t="s">
        <v>27</v>
      </c>
      <c r="N77" s="109" t="s">
        <v>27</v>
      </c>
    </row>
    <row r="78" spans="1:14" s="5" customFormat="1" ht="11.25">
      <c r="A78" s="30" t="s">
        <v>85</v>
      </c>
      <c r="B78" s="31">
        <v>3150</v>
      </c>
      <c r="C78" s="31">
        <v>560</v>
      </c>
      <c r="D78" s="115">
        <v>0</v>
      </c>
      <c r="E78" s="109" t="s">
        <v>27</v>
      </c>
      <c r="F78" s="109" t="s">
        <v>27</v>
      </c>
      <c r="G78" s="109" t="s">
        <v>27</v>
      </c>
      <c r="H78" s="109" t="s">
        <v>27</v>
      </c>
      <c r="I78" s="109" t="s">
        <v>27</v>
      </c>
      <c r="J78" s="115">
        <v>0</v>
      </c>
      <c r="K78" s="115">
        <v>0</v>
      </c>
      <c r="L78" s="115">
        <v>0</v>
      </c>
      <c r="M78" s="109" t="s">
        <v>27</v>
      </c>
      <c r="N78" s="109" t="s">
        <v>27</v>
      </c>
    </row>
    <row r="79" spans="1:14" s="5" customFormat="1" ht="11.25">
      <c r="A79" s="30" t="s">
        <v>86</v>
      </c>
      <c r="B79" s="31">
        <v>3160</v>
      </c>
      <c r="C79" s="31">
        <v>570</v>
      </c>
      <c r="D79" s="115">
        <v>0</v>
      </c>
      <c r="E79" s="109" t="s">
        <v>27</v>
      </c>
      <c r="F79" s="109" t="s">
        <v>27</v>
      </c>
      <c r="G79" s="109" t="s">
        <v>27</v>
      </c>
      <c r="H79" s="109" t="s">
        <v>27</v>
      </c>
      <c r="I79" s="109" t="s">
        <v>27</v>
      </c>
      <c r="J79" s="115">
        <v>0</v>
      </c>
      <c r="K79" s="115">
        <v>0</v>
      </c>
      <c r="L79" s="115">
        <v>0</v>
      </c>
      <c r="M79" s="109" t="s">
        <v>27</v>
      </c>
      <c r="N79" s="109" t="s">
        <v>27</v>
      </c>
    </row>
    <row r="80" spans="1:14" s="5" customFormat="1" ht="11.25">
      <c r="A80" s="29" t="s">
        <v>87</v>
      </c>
      <c r="B80" s="26">
        <v>3200</v>
      </c>
      <c r="C80" s="26">
        <v>580</v>
      </c>
      <c r="D80" s="28">
        <f>SUM(D81:D83)</f>
        <v>0</v>
      </c>
      <c r="E80" s="109" t="s">
        <v>27</v>
      </c>
      <c r="F80" s="109" t="s">
        <v>27</v>
      </c>
      <c r="G80" s="109" t="s">
        <v>27</v>
      </c>
      <c r="H80" s="109" t="s">
        <v>27</v>
      </c>
      <c r="I80" s="109" t="s">
        <v>27</v>
      </c>
      <c r="J80" s="28">
        <f>SUM(J81:J83)</f>
        <v>0</v>
      </c>
      <c r="K80" s="28">
        <f>SUM(K81:K83)</f>
        <v>0</v>
      </c>
      <c r="L80" s="28">
        <f>SUM(L81:L83)</f>
        <v>0</v>
      </c>
      <c r="M80" s="109" t="s">
        <v>27</v>
      </c>
      <c r="N80" s="109" t="s">
        <v>27</v>
      </c>
    </row>
    <row r="81" spans="1:14" s="5" customFormat="1" ht="11.25">
      <c r="A81" s="41" t="s">
        <v>88</v>
      </c>
      <c r="B81" s="31">
        <v>3210</v>
      </c>
      <c r="C81" s="31">
        <v>590</v>
      </c>
      <c r="D81" s="115">
        <v>0</v>
      </c>
      <c r="E81" s="109" t="s">
        <v>27</v>
      </c>
      <c r="F81" s="109" t="s">
        <v>27</v>
      </c>
      <c r="G81" s="109" t="s">
        <v>27</v>
      </c>
      <c r="H81" s="109" t="s">
        <v>27</v>
      </c>
      <c r="I81" s="109" t="s">
        <v>27</v>
      </c>
      <c r="J81" s="115">
        <v>0</v>
      </c>
      <c r="K81" s="115">
        <v>0</v>
      </c>
      <c r="L81" s="115">
        <v>0</v>
      </c>
      <c r="M81" s="109" t="s">
        <v>27</v>
      </c>
      <c r="N81" s="109" t="s">
        <v>27</v>
      </c>
    </row>
    <row r="82" spans="1:14" s="5" customFormat="1" ht="11.25">
      <c r="A82" s="41" t="s">
        <v>89</v>
      </c>
      <c r="B82" s="31">
        <v>3220</v>
      </c>
      <c r="C82" s="31">
        <v>600</v>
      </c>
      <c r="D82" s="115">
        <v>0</v>
      </c>
      <c r="E82" s="109" t="s">
        <v>27</v>
      </c>
      <c r="F82" s="109" t="s">
        <v>27</v>
      </c>
      <c r="G82" s="109" t="s">
        <v>27</v>
      </c>
      <c r="H82" s="109" t="s">
        <v>27</v>
      </c>
      <c r="I82" s="109" t="s">
        <v>27</v>
      </c>
      <c r="J82" s="115">
        <v>0</v>
      </c>
      <c r="K82" s="115">
        <v>0</v>
      </c>
      <c r="L82" s="115">
        <v>0</v>
      </c>
      <c r="M82" s="109" t="s">
        <v>27</v>
      </c>
      <c r="N82" s="109" t="s">
        <v>27</v>
      </c>
    </row>
    <row r="83" spans="1:14" s="5" customFormat="1" ht="11.25">
      <c r="A83" s="30" t="s">
        <v>90</v>
      </c>
      <c r="B83" s="31">
        <v>3230</v>
      </c>
      <c r="C83" s="31">
        <v>610</v>
      </c>
      <c r="D83" s="115">
        <v>0</v>
      </c>
      <c r="E83" s="109" t="s">
        <v>27</v>
      </c>
      <c r="F83" s="109" t="s">
        <v>27</v>
      </c>
      <c r="G83" s="109" t="s">
        <v>27</v>
      </c>
      <c r="H83" s="109" t="s">
        <v>27</v>
      </c>
      <c r="I83" s="109" t="s">
        <v>27</v>
      </c>
      <c r="J83" s="115">
        <v>0</v>
      </c>
      <c r="K83" s="115">
        <v>0</v>
      </c>
      <c r="L83" s="115">
        <v>0</v>
      </c>
      <c r="M83" s="109" t="s">
        <v>27</v>
      </c>
      <c r="N83" s="109" t="s">
        <v>27</v>
      </c>
    </row>
    <row r="84" spans="1:14" s="5" customFormat="1" ht="11.25">
      <c r="A84" s="41" t="s">
        <v>91</v>
      </c>
      <c r="B84" s="31">
        <v>3240</v>
      </c>
      <c r="C84" s="31">
        <v>620</v>
      </c>
      <c r="D84" s="115">
        <v>0</v>
      </c>
      <c r="E84" s="109" t="s">
        <v>27</v>
      </c>
      <c r="F84" s="109" t="s">
        <v>27</v>
      </c>
      <c r="G84" s="109" t="s">
        <v>27</v>
      </c>
      <c r="H84" s="109" t="s">
        <v>27</v>
      </c>
      <c r="I84" s="109" t="s">
        <v>27</v>
      </c>
      <c r="J84" s="115">
        <v>0</v>
      </c>
      <c r="K84" s="115">
        <v>0</v>
      </c>
      <c r="L84" s="115">
        <v>0</v>
      </c>
      <c r="M84" s="109" t="s">
        <v>27</v>
      </c>
      <c r="N84" s="109" t="s">
        <v>27</v>
      </c>
    </row>
    <row r="85" spans="1:14" s="5" customFormat="1" ht="11.25" hidden="1">
      <c r="A85" s="30"/>
      <c r="B85" s="31"/>
      <c r="C85" s="144">
        <v>630</v>
      </c>
      <c r="D85" s="145"/>
      <c r="E85" s="146"/>
      <c r="F85" s="146"/>
      <c r="G85" s="146"/>
      <c r="H85" s="146"/>
      <c r="I85" s="146"/>
      <c r="J85" s="145"/>
      <c r="K85" s="145"/>
      <c r="L85" s="145"/>
      <c r="M85" s="146"/>
      <c r="N85" s="146"/>
    </row>
    <row r="86" spans="1:14" s="5" customFormat="1" ht="11.25" hidden="1">
      <c r="A86" s="30"/>
      <c r="B86" s="31"/>
      <c r="C86" s="144">
        <v>640</v>
      </c>
      <c r="D86" s="145"/>
      <c r="E86" s="146"/>
      <c r="F86" s="146"/>
      <c r="G86" s="146"/>
      <c r="H86" s="146"/>
      <c r="I86" s="146"/>
      <c r="J86" s="145"/>
      <c r="K86" s="145"/>
      <c r="L86" s="145"/>
      <c r="M86" s="146"/>
      <c r="N86" s="146"/>
    </row>
    <row r="87" spans="1:14" s="5" customFormat="1" ht="12.75" customHeight="1" hidden="1">
      <c r="A87" s="30"/>
      <c r="B87" s="31"/>
      <c r="C87" s="144">
        <v>650</v>
      </c>
      <c r="D87" s="145"/>
      <c r="E87" s="146"/>
      <c r="F87" s="146"/>
      <c r="G87" s="146"/>
      <c r="H87" s="146"/>
      <c r="I87" s="146"/>
      <c r="J87" s="145"/>
      <c r="K87" s="145"/>
      <c r="L87" s="145"/>
      <c r="M87" s="146"/>
      <c r="N87" s="146"/>
    </row>
    <row r="88" spans="1:14" s="5" customFormat="1" ht="12">
      <c r="A88" s="76" t="s">
        <v>92</v>
      </c>
      <c r="B88" s="26">
        <v>4100</v>
      </c>
      <c r="C88" s="26">
        <v>630</v>
      </c>
      <c r="D88" s="147">
        <f>D89</f>
        <v>0</v>
      </c>
      <c r="E88" s="148" t="s">
        <v>27</v>
      </c>
      <c r="F88" s="148" t="s">
        <v>27</v>
      </c>
      <c r="G88" s="148" t="s">
        <v>27</v>
      </c>
      <c r="H88" s="148" t="s">
        <v>27</v>
      </c>
      <c r="I88" s="148" t="s">
        <v>27</v>
      </c>
      <c r="J88" s="147">
        <f>J89</f>
        <v>0</v>
      </c>
      <c r="K88" s="147">
        <f>K89</f>
        <v>0</v>
      </c>
      <c r="L88" s="147">
        <f>L89</f>
        <v>0</v>
      </c>
      <c r="M88" s="148" t="s">
        <v>27</v>
      </c>
      <c r="N88" s="148" t="s">
        <v>27</v>
      </c>
    </row>
    <row r="89" spans="1:14" s="5" customFormat="1" ht="11.25">
      <c r="A89" s="30" t="s">
        <v>93</v>
      </c>
      <c r="B89" s="31">
        <v>4110</v>
      </c>
      <c r="C89" s="31">
        <v>640</v>
      </c>
      <c r="D89" s="149">
        <f>SUM(D90:D92)</f>
        <v>0</v>
      </c>
      <c r="E89" s="148" t="s">
        <v>27</v>
      </c>
      <c r="F89" s="148" t="s">
        <v>27</v>
      </c>
      <c r="G89" s="148" t="s">
        <v>27</v>
      </c>
      <c r="H89" s="148" t="s">
        <v>27</v>
      </c>
      <c r="I89" s="148" t="s">
        <v>27</v>
      </c>
      <c r="J89" s="149">
        <f>SUM(J90:J92)</f>
        <v>0</v>
      </c>
      <c r="K89" s="149">
        <f>SUM(K90:K92)</f>
        <v>0</v>
      </c>
      <c r="L89" s="149">
        <f>SUM(L90:L92)</f>
        <v>0</v>
      </c>
      <c r="M89" s="148" t="s">
        <v>27</v>
      </c>
      <c r="N89" s="148" t="s">
        <v>27</v>
      </c>
    </row>
    <row r="90" spans="1:14" s="5" customFormat="1" ht="11.25">
      <c r="A90" s="36" t="s">
        <v>94</v>
      </c>
      <c r="B90" s="23">
        <v>4111</v>
      </c>
      <c r="C90" s="23">
        <v>650</v>
      </c>
      <c r="D90" s="150">
        <v>0</v>
      </c>
      <c r="E90" s="148" t="s">
        <v>27</v>
      </c>
      <c r="F90" s="148" t="s">
        <v>27</v>
      </c>
      <c r="G90" s="148" t="s">
        <v>27</v>
      </c>
      <c r="H90" s="148" t="s">
        <v>27</v>
      </c>
      <c r="I90" s="148" t="s">
        <v>27</v>
      </c>
      <c r="J90" s="150">
        <v>0</v>
      </c>
      <c r="K90" s="150">
        <v>0</v>
      </c>
      <c r="L90" s="150">
        <v>0</v>
      </c>
      <c r="M90" s="148" t="s">
        <v>27</v>
      </c>
      <c r="N90" s="148" t="s">
        <v>27</v>
      </c>
    </row>
    <row r="91" spans="1:14" s="5" customFormat="1" ht="11.25">
      <c r="A91" s="36" t="s">
        <v>95</v>
      </c>
      <c r="B91" s="23">
        <v>4112</v>
      </c>
      <c r="C91" s="23">
        <v>660</v>
      </c>
      <c r="D91" s="150">
        <v>0</v>
      </c>
      <c r="E91" s="148" t="s">
        <v>27</v>
      </c>
      <c r="F91" s="148" t="s">
        <v>27</v>
      </c>
      <c r="G91" s="148" t="s">
        <v>27</v>
      </c>
      <c r="H91" s="148" t="s">
        <v>27</v>
      </c>
      <c r="I91" s="148" t="s">
        <v>27</v>
      </c>
      <c r="J91" s="150">
        <v>0</v>
      </c>
      <c r="K91" s="150">
        <v>0</v>
      </c>
      <c r="L91" s="150">
        <v>0</v>
      </c>
      <c r="M91" s="148" t="s">
        <v>27</v>
      </c>
      <c r="N91" s="148" t="s">
        <v>27</v>
      </c>
    </row>
    <row r="92" spans="1:14" s="5" customFormat="1" ht="12.75">
      <c r="A92" s="70" t="s">
        <v>96</v>
      </c>
      <c r="B92" s="23">
        <v>4113</v>
      </c>
      <c r="C92" s="23">
        <v>670</v>
      </c>
      <c r="D92" s="150">
        <v>0</v>
      </c>
      <c r="E92" s="148" t="s">
        <v>27</v>
      </c>
      <c r="F92" s="148" t="s">
        <v>27</v>
      </c>
      <c r="G92" s="148" t="s">
        <v>27</v>
      </c>
      <c r="H92" s="148" t="s">
        <v>27</v>
      </c>
      <c r="I92" s="148" t="s">
        <v>27</v>
      </c>
      <c r="J92" s="150">
        <v>0</v>
      </c>
      <c r="K92" s="150">
        <v>0</v>
      </c>
      <c r="L92" s="150">
        <v>0</v>
      </c>
      <c r="M92" s="148" t="s">
        <v>27</v>
      </c>
      <c r="N92" s="148" t="s">
        <v>27</v>
      </c>
    </row>
    <row r="93" spans="1:14" s="5" customFormat="1" ht="11.25" hidden="1">
      <c r="A93" s="30"/>
      <c r="B93" s="31"/>
      <c r="C93" s="26"/>
      <c r="D93" s="150"/>
      <c r="E93" s="148"/>
      <c r="F93" s="148"/>
      <c r="G93" s="148"/>
      <c r="H93" s="148"/>
      <c r="I93" s="148"/>
      <c r="J93" s="150">
        <v>0</v>
      </c>
      <c r="K93" s="150">
        <v>0</v>
      </c>
      <c r="L93" s="150">
        <v>0</v>
      </c>
      <c r="M93" s="148"/>
      <c r="N93" s="148"/>
    </row>
    <row r="94" spans="1:14" s="5" customFormat="1" ht="11.25" hidden="1">
      <c r="A94" s="45"/>
      <c r="B94" s="23"/>
      <c r="C94" s="26"/>
      <c r="D94" s="150"/>
      <c r="E94" s="148"/>
      <c r="F94" s="148"/>
      <c r="G94" s="148"/>
      <c r="H94" s="148"/>
      <c r="I94" s="148"/>
      <c r="J94" s="150">
        <v>0</v>
      </c>
      <c r="K94" s="150">
        <v>0</v>
      </c>
      <c r="L94" s="150">
        <v>0</v>
      </c>
      <c r="M94" s="148"/>
      <c r="N94" s="148"/>
    </row>
    <row r="95" spans="1:14" s="5" customFormat="1" ht="11.25" hidden="1">
      <c r="A95" s="45"/>
      <c r="B95" s="23"/>
      <c r="C95" s="26"/>
      <c r="D95" s="150"/>
      <c r="E95" s="148"/>
      <c r="F95" s="148"/>
      <c r="G95" s="148"/>
      <c r="H95" s="148"/>
      <c r="I95" s="148"/>
      <c r="J95" s="150">
        <v>0</v>
      </c>
      <c r="K95" s="150">
        <v>0</v>
      </c>
      <c r="L95" s="150">
        <v>0</v>
      </c>
      <c r="M95" s="148"/>
      <c r="N95" s="148"/>
    </row>
    <row r="96" spans="1:14" s="5" customFormat="1" ht="11.25" hidden="1">
      <c r="A96" s="36"/>
      <c r="B96" s="23"/>
      <c r="C96" s="26"/>
      <c r="D96" s="150"/>
      <c r="E96" s="148"/>
      <c r="F96" s="148"/>
      <c r="G96" s="148"/>
      <c r="H96" s="148"/>
      <c r="I96" s="148"/>
      <c r="J96" s="150">
        <v>0</v>
      </c>
      <c r="K96" s="150">
        <v>0</v>
      </c>
      <c r="L96" s="150">
        <v>0</v>
      </c>
      <c r="M96" s="148"/>
      <c r="N96" s="148"/>
    </row>
    <row r="97" spans="1:14" s="5" customFormat="1" ht="12">
      <c r="A97" s="76" t="s">
        <v>97</v>
      </c>
      <c r="B97" s="26">
        <v>4200</v>
      </c>
      <c r="C97" s="26">
        <v>680</v>
      </c>
      <c r="D97" s="147">
        <f>D98</f>
        <v>0</v>
      </c>
      <c r="E97" s="148" t="s">
        <v>27</v>
      </c>
      <c r="F97" s="148" t="s">
        <v>27</v>
      </c>
      <c r="G97" s="148" t="s">
        <v>27</v>
      </c>
      <c r="H97" s="148" t="s">
        <v>27</v>
      </c>
      <c r="I97" s="148" t="s">
        <v>27</v>
      </c>
      <c r="J97" s="147">
        <f>J98</f>
        <v>0</v>
      </c>
      <c r="K97" s="147">
        <f>K98</f>
        <v>0</v>
      </c>
      <c r="L97" s="147">
        <f>L98</f>
        <v>0</v>
      </c>
      <c r="M97" s="148" t="s">
        <v>27</v>
      </c>
      <c r="N97" s="148" t="s">
        <v>27</v>
      </c>
    </row>
    <row r="98" spans="1:14" s="5" customFormat="1" ht="11.25">
      <c r="A98" s="30" t="s">
        <v>98</v>
      </c>
      <c r="B98" s="31">
        <v>4210</v>
      </c>
      <c r="C98" s="31">
        <v>690</v>
      </c>
      <c r="D98" s="149">
        <v>0</v>
      </c>
      <c r="E98" s="148" t="s">
        <v>27</v>
      </c>
      <c r="F98" s="148" t="s">
        <v>27</v>
      </c>
      <c r="G98" s="148" t="s">
        <v>27</v>
      </c>
      <c r="H98" s="148" t="s">
        <v>27</v>
      </c>
      <c r="I98" s="148" t="s">
        <v>27</v>
      </c>
      <c r="J98" s="149">
        <v>0</v>
      </c>
      <c r="K98" s="149">
        <v>0</v>
      </c>
      <c r="L98" s="149">
        <v>0</v>
      </c>
      <c r="M98" s="148" t="s">
        <v>27</v>
      </c>
      <c r="N98" s="148" t="s">
        <v>27</v>
      </c>
    </row>
    <row r="99" spans="1:13" s="5" customFormat="1" ht="11.25" hidden="1">
      <c r="A99" s="61" t="s">
        <v>138</v>
      </c>
      <c r="B99" s="121">
        <v>4220</v>
      </c>
      <c r="C99" s="151">
        <v>710</v>
      </c>
      <c r="D99" s="152" t="s">
        <v>27</v>
      </c>
      <c r="E99" s="152" t="s">
        <v>27</v>
      </c>
      <c r="F99" s="152"/>
      <c r="G99" s="152" t="s">
        <v>27</v>
      </c>
      <c r="H99" s="152"/>
      <c r="I99" s="152" t="s">
        <v>27</v>
      </c>
      <c r="J99" s="152" t="s">
        <v>27</v>
      </c>
      <c r="K99" s="152"/>
      <c r="L99" s="152" t="s">
        <v>27</v>
      </c>
      <c r="M99" s="152" t="s">
        <v>27</v>
      </c>
    </row>
    <row r="100" spans="1:13" s="5" customFormat="1" ht="3" customHeight="1">
      <c r="A100" s="153"/>
      <c r="B100" s="154"/>
      <c r="C100" s="155"/>
      <c r="D100" s="156"/>
      <c r="E100" s="156"/>
      <c r="F100" s="156"/>
      <c r="G100" s="156"/>
      <c r="H100" s="156"/>
      <c r="I100" s="156"/>
      <c r="J100" s="156"/>
      <c r="K100" s="156"/>
      <c r="L100" s="157"/>
      <c r="M100" s="156"/>
    </row>
    <row r="101" spans="1:9" ht="15">
      <c r="A101" s="90" t="str">
        <f>'[1]ЗАПОЛНИТЬ'!F30</f>
        <v>Керівник </v>
      </c>
      <c r="B101" s="209"/>
      <c r="C101" s="209"/>
      <c r="E101" s="206" t="s">
        <v>161</v>
      </c>
      <c r="F101" s="206"/>
      <c r="G101" s="206"/>
      <c r="H101" s="206"/>
      <c r="I101" s="206"/>
    </row>
    <row r="102" spans="2:9" ht="12.75" customHeight="1">
      <c r="B102" s="207" t="s">
        <v>103</v>
      </c>
      <c r="C102" s="207"/>
      <c r="E102" s="208" t="s">
        <v>104</v>
      </c>
      <c r="F102" s="208"/>
      <c r="G102" s="208"/>
      <c r="H102" s="92"/>
      <c r="I102" s="1"/>
    </row>
    <row r="103" spans="1:9" ht="15">
      <c r="A103" s="90" t="str">
        <f>'[1]ЗАПОЛНИТЬ'!F31</f>
        <v>Головний бухгалтер</v>
      </c>
      <c r="B103" s="209"/>
      <c r="C103" s="209"/>
      <c r="E103" s="206" t="str">
        <f>'[1]ЗАПОЛНИТЬ'!F28</f>
        <v>О.М.Гузєєва</v>
      </c>
      <c r="F103" s="206"/>
      <c r="G103" s="206"/>
      <c r="H103" s="206"/>
      <c r="I103" s="206"/>
    </row>
    <row r="104" spans="2:9" ht="12" customHeight="1">
      <c r="B104" s="207" t="s">
        <v>103</v>
      </c>
      <c r="C104" s="207"/>
      <c r="E104" s="208" t="s">
        <v>104</v>
      </c>
      <c r="F104" s="208"/>
      <c r="G104" s="208"/>
      <c r="H104" s="92"/>
      <c r="I104" s="1"/>
    </row>
    <row r="105" ht="15">
      <c r="A105" s="1"/>
    </row>
    <row r="106" ht="12.75">
      <c r="A106" s="5"/>
    </row>
  </sheetData>
  <mergeCells count="39">
    <mergeCell ref="B104:C104"/>
    <mergeCell ref="E104:G104"/>
    <mergeCell ref="B102:C102"/>
    <mergeCell ref="E102:G102"/>
    <mergeCell ref="B103:C103"/>
    <mergeCell ref="E103:I103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A18:A20"/>
    <mergeCell ref="B18:B20"/>
    <mergeCell ref="C18:C20"/>
    <mergeCell ref="D18:D20"/>
    <mergeCell ref="A14:C14"/>
    <mergeCell ref="E14:M14"/>
    <mergeCell ref="A15:C15"/>
    <mergeCell ref="E15:M15"/>
    <mergeCell ref="A12:C12"/>
    <mergeCell ref="E12:J12"/>
    <mergeCell ref="A13:C13"/>
    <mergeCell ref="E13:M13"/>
    <mergeCell ref="B10:J10"/>
    <mergeCell ref="M10:N10"/>
    <mergeCell ref="B11:J11"/>
    <mergeCell ref="M11:N11"/>
    <mergeCell ref="A6:M6"/>
    <mergeCell ref="M8:N8"/>
    <mergeCell ref="B9:J9"/>
    <mergeCell ref="M9:N9"/>
    <mergeCell ref="I1:M2"/>
    <mergeCell ref="A3:M3"/>
    <mergeCell ref="A4:M4"/>
    <mergeCell ref="A5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 topLeftCell="A30">
      <selection activeCell="D62" sqref="D62"/>
    </sheetView>
  </sheetViews>
  <sheetFormatPr defaultColWidth="9.140625" defaultRowHeight="12.75"/>
  <cols>
    <col min="1" max="1" width="58.7109375" style="88" customWidth="1"/>
    <col min="2" max="2" width="5.00390625" style="88" customWidth="1"/>
    <col min="3" max="3" width="4.00390625" style="88" customWidth="1"/>
    <col min="4" max="4" width="11.28125" style="88" customWidth="1"/>
    <col min="5" max="5" width="10.28125" style="88" customWidth="1"/>
    <col min="6" max="6" width="8.28125" style="88" customWidth="1"/>
    <col min="7" max="7" width="7.00390625" style="88" customWidth="1"/>
    <col min="8" max="8" width="6.00390625" style="88" customWidth="1"/>
    <col min="9" max="9" width="11.8515625" style="88" customWidth="1"/>
    <col min="10" max="10" width="11.7109375" style="88" customWidth="1"/>
    <col min="11" max="11" width="9.7109375" style="88" customWidth="1"/>
    <col min="12" max="12" width="12.00390625" style="88" hidden="1" customWidth="1"/>
    <col min="13" max="13" width="9.8515625" style="88" customWidth="1"/>
    <col min="14" max="14" width="7.140625" style="88" customWidth="1"/>
    <col min="15" max="16384" width="9.140625" style="88" customWidth="1"/>
  </cols>
  <sheetData>
    <row r="1" spans="9:14" s="1" customFormat="1" ht="15" customHeight="1">
      <c r="I1" s="190" t="s">
        <v>152</v>
      </c>
      <c r="J1" s="190"/>
      <c r="K1" s="190"/>
      <c r="L1" s="190"/>
      <c r="M1" s="190"/>
      <c r="N1" s="190"/>
    </row>
    <row r="2" spans="8:14" s="1" customFormat="1" ht="27.75" customHeight="1">
      <c r="H2" s="2"/>
      <c r="I2" s="190"/>
      <c r="J2" s="190"/>
      <c r="K2" s="190"/>
      <c r="L2" s="190"/>
      <c r="M2" s="190"/>
      <c r="N2" s="190"/>
    </row>
    <row r="3" spans="8:14" s="1" customFormat="1" ht="3" customHeight="1" hidden="1">
      <c r="H3" s="2"/>
      <c r="I3" s="190"/>
      <c r="J3" s="190"/>
      <c r="K3" s="190"/>
      <c r="L3" s="190"/>
      <c r="M3" s="190"/>
      <c r="N3" s="190"/>
    </row>
    <row r="4" spans="1:16" s="1" customFormat="1" ht="15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3"/>
      <c r="O4" s="3"/>
      <c r="P4" s="3"/>
    </row>
    <row r="5" spans="1:16" s="1" customFormat="1" ht="15" customHeight="1">
      <c r="A5" s="192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(форма№ 4-3д, </v>
      </c>
      <c r="B5" s="192"/>
      <c r="C5" s="192"/>
      <c r="D5" s="192"/>
      <c r="E5" s="192"/>
      <c r="F5" s="192"/>
      <c r="G5" s="192"/>
      <c r="H5" s="192"/>
      <c r="I5" s="4" t="str">
        <f>IF('[1]ЗАПОЛНИТЬ'!$F$7=1,'[1]шапки'!C5,'[1]шапки'!D5)</f>
        <v>№ 4-3м)</v>
      </c>
      <c r="J5" s="3">
        <f>IF('[1]ЗАПОЛНИТЬ'!$F$7=1,'[1]шапки'!D5,"")</f>
      </c>
      <c r="K5" s="3"/>
      <c r="L5" s="99"/>
      <c r="M5" s="99"/>
      <c r="N5" s="3"/>
      <c r="O5" s="3"/>
      <c r="P5" s="3"/>
    </row>
    <row r="6" spans="1:13" s="1" customFormat="1" ht="13.5" customHeight="1">
      <c r="A6" s="191" t="s">
        <v>105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="5" customFormat="1" ht="11.25" hidden="1"/>
    <row r="8" spans="13:14" s="5" customFormat="1" ht="9.75" customHeight="1">
      <c r="M8" s="184" t="s">
        <v>2</v>
      </c>
      <c r="N8" s="184"/>
    </row>
    <row r="9" spans="1:14" s="5" customFormat="1" ht="22.5" customHeight="1">
      <c r="A9" s="8" t="s">
        <v>3</v>
      </c>
      <c r="B9" s="193" t="str">
        <f>'0611020 І ф.'!B9:G9</f>
        <v>Будівельнівський НВК</v>
      </c>
      <c r="C9" s="193"/>
      <c r="D9" s="193"/>
      <c r="E9" s="193"/>
      <c r="F9" s="193"/>
      <c r="G9" s="193"/>
      <c r="H9" s="193"/>
      <c r="I9" s="193"/>
      <c r="J9" s="193"/>
      <c r="K9" s="9" t="str">
        <f>'[1]ЗАПОЛНИТЬ'!A13</f>
        <v>за ЄДРПОУ</v>
      </c>
      <c r="M9" s="186" t="str">
        <f>'0611020 І ф.'!J9</f>
        <v>33141166</v>
      </c>
      <c r="N9" s="186"/>
    </row>
    <row r="10" spans="1:14" s="5" customFormat="1" ht="11.25" customHeight="1">
      <c r="A10" s="13" t="s">
        <v>5</v>
      </c>
      <c r="B10" s="193" t="str">
        <f>'0611020 І ф.'!B10:G10</f>
        <v>Глухівський район</v>
      </c>
      <c r="C10" s="193"/>
      <c r="D10" s="193"/>
      <c r="E10" s="193"/>
      <c r="F10" s="193"/>
      <c r="G10" s="193"/>
      <c r="H10" s="193"/>
      <c r="I10" s="193"/>
      <c r="J10" s="193"/>
      <c r="K10" s="9" t="str">
        <f>'[1]ЗАПОЛНИТЬ'!A14</f>
        <v>за КОАТУУ</v>
      </c>
      <c r="M10" s="186">
        <f>'0611020 І ф.'!J10</f>
        <v>5921581003</v>
      </c>
      <c r="N10" s="186"/>
    </row>
    <row r="11" spans="1:14" s="5" customFormat="1" ht="11.25" customHeight="1">
      <c r="A11" s="13" t="e">
        <f>'[1]Ф.4.2.КФК15'!A11</f>
        <v>#REF!</v>
      </c>
      <c r="B11" s="193" t="str">
        <f>'0611020 І ф.'!B11:G11</f>
        <v>Комунальна організація (установа, заклад)</v>
      </c>
      <c r="C11" s="193"/>
      <c r="D11" s="193"/>
      <c r="E11" s="193"/>
      <c r="F11" s="193"/>
      <c r="G11" s="193"/>
      <c r="H11" s="193"/>
      <c r="I11" s="193"/>
      <c r="J11" s="193"/>
      <c r="K11" s="9" t="str">
        <f>'[1]ЗАПОЛНИТЬ'!A15</f>
        <v>за КОПФГ</v>
      </c>
      <c r="M11" s="186">
        <f>'0611020 І ф.'!J11</f>
        <v>430</v>
      </c>
      <c r="N11" s="186"/>
    </row>
    <row r="12" spans="1:14" s="5" customFormat="1" ht="11.25" customHeight="1">
      <c r="A12" s="219" t="s">
        <v>9</v>
      </c>
      <c r="B12" s="219"/>
      <c r="C12" s="11"/>
      <c r="D12" s="158">
        <f>'[1]ЗАПОЛНИТЬ'!H9</f>
        <v>0</v>
      </c>
      <c r="E12" s="220">
        <f>IF(D12&gt;0,VLOOKUP(D12,'[1]ДовидникКВК(ГОС)'!A:B,2,FALSE),"")</f>
      </c>
      <c r="F12" s="220"/>
      <c r="G12" s="220"/>
      <c r="H12" s="220"/>
      <c r="I12" s="220"/>
      <c r="J12" s="220"/>
      <c r="K12" s="159"/>
      <c r="L12" s="103"/>
      <c r="M12" s="103"/>
      <c r="N12" s="12"/>
    </row>
    <row r="13" spans="1:14" s="5" customFormat="1" ht="11.25">
      <c r="A13" s="196" t="s">
        <v>10</v>
      </c>
      <c r="B13" s="196"/>
      <c r="C13" s="11"/>
      <c r="D13" s="160"/>
      <c r="E13" s="199">
        <f>IF(D13&gt;0,VLOOKUP(D13,'[1]ДовидникКПК'!B:C,2,FALSE),"")</f>
      </c>
      <c r="F13" s="199"/>
      <c r="G13" s="199"/>
      <c r="H13" s="199"/>
      <c r="I13" s="199"/>
      <c r="J13" s="199"/>
      <c r="K13" s="199"/>
      <c r="L13" s="199"/>
      <c r="M13" s="199"/>
      <c r="N13" s="12"/>
    </row>
    <row r="14" spans="1:14" s="5" customFormat="1" ht="12" customHeight="1">
      <c r="A14" s="196" t="s">
        <v>11</v>
      </c>
      <c r="B14" s="196"/>
      <c r="C14" s="11"/>
      <c r="D14" s="20" t="str">
        <f>'[1]ЗАПОЛНИТЬ'!H10</f>
        <v>06</v>
      </c>
      <c r="E14" s="200" t="str">
        <f>'[1]ЗАПОЛНИТЬ'!I10</f>
        <v>Відділ освіти Глухівської районної державної адміністрації</v>
      </c>
      <c r="F14" s="200"/>
      <c r="G14" s="200"/>
      <c r="H14" s="200"/>
      <c r="I14" s="200"/>
      <c r="J14" s="200"/>
      <c r="K14" s="200"/>
      <c r="L14" s="200"/>
      <c r="M14" s="200"/>
      <c r="N14" s="12"/>
    </row>
    <row r="15" spans="1:14" s="5" customFormat="1" ht="43.5" customHeight="1">
      <c r="A15" s="196" t="s">
        <v>12</v>
      </c>
      <c r="B15" s="196"/>
      <c r="C15" s="11"/>
      <c r="D15" s="21" t="s">
        <v>13</v>
      </c>
      <c r="E15" s="200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200"/>
      <c r="G15" s="200"/>
      <c r="H15" s="200"/>
      <c r="I15" s="200"/>
      <c r="J15" s="200"/>
      <c r="K15" s="200"/>
      <c r="L15" s="200"/>
      <c r="M15" s="200"/>
      <c r="N15" s="12"/>
    </row>
    <row r="16" s="5" customFormat="1" ht="11.25">
      <c r="A16" s="22" t="s">
        <v>153</v>
      </c>
    </row>
    <row r="17" s="5" customFormat="1" ht="11.25">
      <c r="A17" s="22" t="s">
        <v>15</v>
      </c>
    </row>
    <row r="18" spans="1:14" s="5" customFormat="1" ht="20.25" customHeight="1">
      <c r="A18" s="202" t="s">
        <v>16</v>
      </c>
      <c r="B18" s="212" t="s">
        <v>17</v>
      </c>
      <c r="C18" s="212" t="s">
        <v>18</v>
      </c>
      <c r="D18" s="212" t="s">
        <v>154</v>
      </c>
      <c r="E18" s="212" t="s">
        <v>20</v>
      </c>
      <c r="F18" s="212" t="s">
        <v>21</v>
      </c>
      <c r="G18" s="212"/>
      <c r="H18" s="212" t="s">
        <v>155</v>
      </c>
      <c r="I18" s="212" t="s">
        <v>22</v>
      </c>
      <c r="J18" s="212" t="s">
        <v>23</v>
      </c>
      <c r="K18" s="212"/>
      <c r="L18" s="212" t="s">
        <v>24</v>
      </c>
      <c r="M18" s="212" t="s">
        <v>25</v>
      </c>
      <c r="N18" s="212"/>
    </row>
    <row r="19" spans="1:14" s="5" customFormat="1" ht="11.25">
      <c r="A19" s="202"/>
      <c r="B19" s="212"/>
      <c r="C19" s="212"/>
      <c r="D19" s="212"/>
      <c r="E19" s="212"/>
      <c r="F19" s="212" t="s">
        <v>115</v>
      </c>
      <c r="G19" s="213" t="s">
        <v>116</v>
      </c>
      <c r="H19" s="212"/>
      <c r="I19" s="212"/>
      <c r="J19" s="212" t="s">
        <v>115</v>
      </c>
      <c r="K19" s="213" t="s">
        <v>122</v>
      </c>
      <c r="L19" s="212"/>
      <c r="M19" s="212" t="s">
        <v>115</v>
      </c>
      <c r="N19" s="221" t="s">
        <v>116</v>
      </c>
    </row>
    <row r="20" spans="1:14" s="5" customFormat="1" ht="26.25" customHeight="1">
      <c r="A20" s="202"/>
      <c r="B20" s="212"/>
      <c r="C20" s="212"/>
      <c r="D20" s="212"/>
      <c r="E20" s="212"/>
      <c r="F20" s="212"/>
      <c r="G20" s="213"/>
      <c r="H20" s="212"/>
      <c r="I20" s="212"/>
      <c r="J20" s="212"/>
      <c r="K20" s="213"/>
      <c r="L20" s="212"/>
      <c r="M20" s="212"/>
      <c r="N20" s="221"/>
    </row>
    <row r="21" spans="1:14" s="5" customFormat="1" ht="11.25">
      <c r="A21" s="161">
        <v>1</v>
      </c>
      <c r="B21" s="161">
        <v>2</v>
      </c>
      <c r="C21" s="161">
        <v>3</v>
      </c>
      <c r="D21" s="161">
        <v>4</v>
      </c>
      <c r="E21" s="161">
        <v>5</v>
      </c>
      <c r="F21" s="161">
        <v>6</v>
      </c>
      <c r="G21" s="161">
        <v>7</v>
      </c>
      <c r="H21" s="161">
        <v>8</v>
      </c>
      <c r="I21" s="161">
        <v>9</v>
      </c>
      <c r="J21" s="161">
        <v>10</v>
      </c>
      <c r="K21" s="161">
        <v>11</v>
      </c>
      <c r="L21" s="161">
        <v>12</v>
      </c>
      <c r="M21" s="161">
        <v>13</v>
      </c>
      <c r="N21" s="161">
        <v>14</v>
      </c>
    </row>
    <row r="22" spans="1:14" s="5" customFormat="1" ht="11.25">
      <c r="A22" s="26" t="s">
        <v>26</v>
      </c>
      <c r="B22" s="26" t="s">
        <v>27</v>
      </c>
      <c r="C22" s="27" t="s">
        <v>28</v>
      </c>
      <c r="D22" s="28">
        <f>D24+D59+D79+D84</f>
        <v>64727.62</v>
      </c>
      <c r="E22" s="28"/>
      <c r="F22" s="28">
        <f aca="true" t="shared" si="0" ref="F22:L22">F24+F59+F79+F84</f>
        <v>0</v>
      </c>
      <c r="G22" s="28">
        <f t="shared" si="0"/>
        <v>0</v>
      </c>
      <c r="H22" s="28">
        <f t="shared" si="0"/>
        <v>0</v>
      </c>
      <c r="I22" s="28">
        <f t="shared" si="0"/>
        <v>64727.62</v>
      </c>
      <c r="J22" s="28">
        <f t="shared" si="0"/>
        <v>64727.62</v>
      </c>
      <c r="K22" s="28">
        <f t="shared" si="0"/>
        <v>0</v>
      </c>
      <c r="L22" s="28">
        <f t="shared" si="0"/>
        <v>0</v>
      </c>
      <c r="M22" s="28">
        <f>F22-H22+I22-J22</f>
        <v>0</v>
      </c>
      <c r="N22" s="28">
        <f>N24+N59+N79+N84</f>
        <v>0</v>
      </c>
    </row>
    <row r="23" spans="1:14" s="5" customFormat="1" ht="11.25">
      <c r="A23" s="23" t="s">
        <v>130</v>
      </c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s="5" customFormat="1" ht="11.25">
      <c r="A24" s="23" t="s">
        <v>131</v>
      </c>
      <c r="B24" s="26">
        <v>2000</v>
      </c>
      <c r="C24" s="27" t="s">
        <v>30</v>
      </c>
      <c r="D24" s="28">
        <f aca="true" t="shared" si="1" ref="D24:J24">D25+D30+D47+D50+D54+D58</f>
        <v>0</v>
      </c>
      <c r="E24" s="28">
        <v>0</v>
      </c>
      <c r="F24" s="28">
        <f>F25+F30+F47+F50+F54+F58</f>
        <v>0</v>
      </c>
      <c r="G24" s="28">
        <f>G25+G30+G47+G50+G54+G58</f>
        <v>0</v>
      </c>
      <c r="H24" s="28">
        <f t="shared" si="1"/>
        <v>0</v>
      </c>
      <c r="I24" s="28">
        <f t="shared" si="1"/>
        <v>0</v>
      </c>
      <c r="J24" s="28">
        <f t="shared" si="1"/>
        <v>0</v>
      </c>
      <c r="K24" s="28">
        <f>K25+K30+K47+K50+K54+K58</f>
        <v>0</v>
      </c>
      <c r="L24" s="28">
        <f>L25+L30+L47+L50+L54+L58</f>
        <v>0</v>
      </c>
      <c r="M24" s="28">
        <f>F24-H24+I24-J24</f>
        <v>0</v>
      </c>
      <c r="N24" s="28">
        <f>N25+N30+N47+N50+N54+N58</f>
        <v>0</v>
      </c>
    </row>
    <row r="25" spans="1:14" s="5" customFormat="1" ht="11.25">
      <c r="A25" s="29" t="s">
        <v>31</v>
      </c>
      <c r="B25" s="26">
        <v>2100</v>
      </c>
      <c r="C25" s="27" t="s">
        <v>32</v>
      </c>
      <c r="D25" s="28">
        <f>D26+D29</f>
        <v>0</v>
      </c>
      <c r="E25" s="28">
        <v>0</v>
      </c>
      <c r="F25" s="28">
        <f aca="true" t="shared" si="2" ref="F25:L25">F26+F29</f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aca="true" t="shared" si="3" ref="M25:M85">F25-H25+I25-J25</f>
        <v>0</v>
      </c>
      <c r="N25" s="28">
        <f>N26+N29</f>
        <v>0</v>
      </c>
    </row>
    <row r="26" spans="1:14" s="5" customFormat="1" ht="11.25">
      <c r="A26" s="30" t="s">
        <v>33</v>
      </c>
      <c r="B26" s="31">
        <v>2110</v>
      </c>
      <c r="C26" s="32" t="s">
        <v>34</v>
      </c>
      <c r="D26" s="33">
        <f aca="true" t="shared" si="4" ref="D26:L26">SUM(D27:D28)</f>
        <v>0</v>
      </c>
      <c r="E26" s="34">
        <v>0</v>
      </c>
      <c r="F26" s="33">
        <f>SUM(F27:F28)</f>
        <v>0</v>
      </c>
      <c r="G26" s="33">
        <f>SUM(G27:G28)</f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>SUM(K27:K28)</f>
        <v>0</v>
      </c>
      <c r="L26" s="33">
        <f t="shared" si="4"/>
        <v>0</v>
      </c>
      <c r="M26" s="28">
        <f t="shared" si="3"/>
        <v>0</v>
      </c>
      <c r="N26" s="33">
        <f>SUM(N27:N28)</f>
        <v>0</v>
      </c>
    </row>
    <row r="27" spans="1:14" s="5" customFormat="1" ht="11.25">
      <c r="A27" s="36" t="s">
        <v>35</v>
      </c>
      <c r="B27" s="23">
        <v>2111</v>
      </c>
      <c r="C27" s="37" t="s">
        <v>36</v>
      </c>
      <c r="D27" s="38">
        <v>0</v>
      </c>
      <c r="E27" s="39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28">
        <f t="shared" si="3"/>
        <v>0</v>
      </c>
      <c r="N27" s="38">
        <v>0</v>
      </c>
    </row>
    <row r="28" spans="1:14" s="5" customFormat="1" ht="11.25">
      <c r="A28" s="36" t="s">
        <v>37</v>
      </c>
      <c r="B28" s="23">
        <v>2112</v>
      </c>
      <c r="C28" s="37" t="s">
        <v>38</v>
      </c>
      <c r="D28" s="38">
        <v>0</v>
      </c>
      <c r="E28" s="39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28">
        <f t="shared" si="3"/>
        <v>0</v>
      </c>
      <c r="N28" s="38">
        <v>0</v>
      </c>
    </row>
    <row r="29" spans="1:14" s="5" customFormat="1" ht="11.25" customHeight="1">
      <c r="A29" s="41" t="s">
        <v>39</v>
      </c>
      <c r="B29" s="31">
        <v>2120</v>
      </c>
      <c r="C29" s="32" t="s">
        <v>40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28">
        <f t="shared" si="3"/>
        <v>0</v>
      </c>
      <c r="N29" s="34">
        <v>0</v>
      </c>
    </row>
    <row r="30" spans="1:14" s="5" customFormat="1" ht="11.25">
      <c r="A30" s="42" t="s">
        <v>41</v>
      </c>
      <c r="B30" s="26">
        <v>2200</v>
      </c>
      <c r="C30" s="27" t="s">
        <v>42</v>
      </c>
      <c r="D30" s="43">
        <f>SUM(D31:D37)+D44</f>
        <v>0</v>
      </c>
      <c r="E30" s="43">
        <v>0</v>
      </c>
      <c r="F30" s="43">
        <f aca="true" t="shared" si="5" ref="F30:L30">SUM(F31:F37)+F44</f>
        <v>0</v>
      </c>
      <c r="G30" s="43">
        <f t="shared" si="5"/>
        <v>0</v>
      </c>
      <c r="H30" s="43">
        <f t="shared" si="5"/>
        <v>0</v>
      </c>
      <c r="I30" s="43">
        <f t="shared" si="5"/>
        <v>0</v>
      </c>
      <c r="J30" s="43">
        <f t="shared" si="5"/>
        <v>0</v>
      </c>
      <c r="K30" s="43">
        <f t="shared" si="5"/>
        <v>0</v>
      </c>
      <c r="L30" s="43">
        <f t="shared" si="5"/>
        <v>0</v>
      </c>
      <c r="M30" s="28">
        <f t="shared" si="3"/>
        <v>0</v>
      </c>
      <c r="N30" s="43">
        <f>SUM(N31:N37)+N44</f>
        <v>0</v>
      </c>
    </row>
    <row r="31" spans="1:14" s="5" customFormat="1" ht="11.25">
      <c r="A31" s="30" t="s">
        <v>43</v>
      </c>
      <c r="B31" s="31">
        <v>2210</v>
      </c>
      <c r="C31" s="32" t="s">
        <v>44</v>
      </c>
      <c r="D31" s="34">
        <v>0</v>
      </c>
      <c r="E31" s="33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28">
        <f t="shared" si="3"/>
        <v>0</v>
      </c>
      <c r="N31" s="34">
        <v>0</v>
      </c>
    </row>
    <row r="32" spans="1:14" s="5" customFormat="1" ht="11.25">
      <c r="A32" s="30" t="s">
        <v>45</v>
      </c>
      <c r="B32" s="31">
        <v>2220</v>
      </c>
      <c r="C32" s="31">
        <v>100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28">
        <f t="shared" si="3"/>
        <v>0</v>
      </c>
      <c r="N32" s="34">
        <v>0</v>
      </c>
    </row>
    <row r="33" spans="1:14" s="5" customFormat="1" ht="11.25">
      <c r="A33" s="30" t="s">
        <v>46</v>
      </c>
      <c r="B33" s="31">
        <v>2230</v>
      </c>
      <c r="C33" s="31">
        <v>110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28">
        <f t="shared" si="3"/>
        <v>0</v>
      </c>
      <c r="N33" s="34">
        <v>0</v>
      </c>
    </row>
    <row r="34" spans="1:14" s="5" customFormat="1" ht="11.25">
      <c r="A34" s="30" t="s">
        <v>47</v>
      </c>
      <c r="B34" s="31">
        <v>2240</v>
      </c>
      <c r="C34" s="31">
        <v>120</v>
      </c>
      <c r="D34" s="34">
        <v>0</v>
      </c>
      <c r="E34" s="33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28">
        <f t="shared" si="3"/>
        <v>0</v>
      </c>
      <c r="N34" s="34">
        <v>0</v>
      </c>
    </row>
    <row r="35" spans="1:14" s="5" customFormat="1" ht="11.25">
      <c r="A35" s="30" t="s">
        <v>48</v>
      </c>
      <c r="B35" s="31">
        <v>2250</v>
      </c>
      <c r="C35" s="31">
        <v>130</v>
      </c>
      <c r="D35" s="34">
        <v>0</v>
      </c>
      <c r="E35" s="33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28">
        <f t="shared" si="3"/>
        <v>0</v>
      </c>
      <c r="N35" s="34">
        <v>0</v>
      </c>
    </row>
    <row r="36" spans="1:14" s="5" customFormat="1" ht="12.75" customHeight="1">
      <c r="A36" s="41" t="s">
        <v>49</v>
      </c>
      <c r="B36" s="31">
        <v>2260</v>
      </c>
      <c r="C36" s="31">
        <v>140</v>
      </c>
      <c r="D36" s="34">
        <v>0</v>
      </c>
      <c r="E36" s="33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28">
        <f t="shared" si="3"/>
        <v>0</v>
      </c>
      <c r="N36" s="34">
        <v>0</v>
      </c>
    </row>
    <row r="37" spans="1:14" s="5" customFormat="1" ht="11.25">
      <c r="A37" s="41" t="s">
        <v>50</v>
      </c>
      <c r="B37" s="31">
        <v>2270</v>
      </c>
      <c r="C37" s="31">
        <v>150</v>
      </c>
      <c r="D37" s="33">
        <f>SUM(D38:D43)</f>
        <v>0</v>
      </c>
      <c r="E37" s="34">
        <v>0</v>
      </c>
      <c r="F37" s="33">
        <f aca="true" t="shared" si="6" ref="F37:L37">SUM(F38:F43)</f>
        <v>0</v>
      </c>
      <c r="G37" s="33">
        <f t="shared" si="6"/>
        <v>0</v>
      </c>
      <c r="H37" s="33">
        <f t="shared" si="6"/>
        <v>0</v>
      </c>
      <c r="I37" s="33">
        <f t="shared" si="6"/>
        <v>0</v>
      </c>
      <c r="J37" s="33">
        <f t="shared" si="6"/>
        <v>0</v>
      </c>
      <c r="K37" s="33">
        <f t="shared" si="6"/>
        <v>0</v>
      </c>
      <c r="L37" s="33">
        <f t="shared" si="6"/>
        <v>0</v>
      </c>
      <c r="M37" s="28">
        <f t="shared" si="3"/>
        <v>0</v>
      </c>
      <c r="N37" s="33">
        <f>SUM(N38:N43)</f>
        <v>0</v>
      </c>
    </row>
    <row r="38" spans="1:14" s="5" customFormat="1" ht="11.25">
      <c r="A38" s="36" t="s">
        <v>51</v>
      </c>
      <c r="B38" s="23">
        <v>2271</v>
      </c>
      <c r="C38" s="23">
        <v>160</v>
      </c>
      <c r="D38" s="38">
        <v>0</v>
      </c>
      <c r="E38" s="39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28">
        <f t="shared" si="3"/>
        <v>0</v>
      </c>
      <c r="N38" s="38">
        <v>0</v>
      </c>
    </row>
    <row r="39" spans="1:14" s="5" customFormat="1" ht="11.25">
      <c r="A39" s="36" t="s">
        <v>52</v>
      </c>
      <c r="B39" s="23">
        <v>2272</v>
      </c>
      <c r="C39" s="23">
        <v>170</v>
      </c>
      <c r="D39" s="38">
        <v>0</v>
      </c>
      <c r="E39" s="39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28">
        <f t="shared" si="3"/>
        <v>0</v>
      </c>
      <c r="N39" s="38">
        <v>0</v>
      </c>
    </row>
    <row r="40" spans="1:14" s="5" customFormat="1" ht="11.25">
      <c r="A40" s="36" t="s">
        <v>53</v>
      </c>
      <c r="B40" s="23">
        <v>2273</v>
      </c>
      <c r="C40" s="23">
        <v>180</v>
      </c>
      <c r="D40" s="38">
        <v>0</v>
      </c>
      <c r="E40" s="39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28">
        <f t="shared" si="3"/>
        <v>0</v>
      </c>
      <c r="N40" s="38">
        <v>0</v>
      </c>
    </row>
    <row r="41" spans="1:14" s="5" customFormat="1" ht="11.25">
      <c r="A41" s="36" t="s">
        <v>54</v>
      </c>
      <c r="B41" s="23">
        <v>2274</v>
      </c>
      <c r="C41" s="23">
        <v>190</v>
      </c>
      <c r="D41" s="38">
        <v>0</v>
      </c>
      <c r="E41" s="39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28">
        <f t="shared" si="3"/>
        <v>0</v>
      </c>
      <c r="N41" s="38">
        <v>0</v>
      </c>
    </row>
    <row r="42" spans="1:14" s="5" customFormat="1" ht="11.25">
      <c r="A42" s="36" t="s">
        <v>55</v>
      </c>
      <c r="B42" s="23">
        <v>2275</v>
      </c>
      <c r="C42" s="23">
        <v>200</v>
      </c>
      <c r="D42" s="38">
        <v>0</v>
      </c>
      <c r="E42" s="39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28">
        <f t="shared" si="3"/>
        <v>0</v>
      </c>
      <c r="N42" s="38">
        <v>0</v>
      </c>
    </row>
    <row r="43" spans="1:14" s="5" customFormat="1" ht="11.25">
      <c r="A43" s="36" t="s">
        <v>56</v>
      </c>
      <c r="B43" s="23">
        <v>2276</v>
      </c>
      <c r="C43" s="23">
        <v>210</v>
      </c>
      <c r="D43" s="38">
        <v>0</v>
      </c>
      <c r="E43" s="39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28">
        <f t="shared" si="3"/>
        <v>0</v>
      </c>
      <c r="N43" s="38">
        <v>0</v>
      </c>
    </row>
    <row r="44" spans="1:14" s="5" customFormat="1" ht="22.5">
      <c r="A44" s="41" t="s">
        <v>57</v>
      </c>
      <c r="B44" s="31">
        <v>2280</v>
      </c>
      <c r="C44" s="31">
        <v>220</v>
      </c>
      <c r="D44" s="33">
        <f>SUM(D45:D46)</f>
        <v>0</v>
      </c>
      <c r="E44" s="33">
        <v>0</v>
      </c>
      <c r="F44" s="33">
        <f aca="true" t="shared" si="7" ref="F44:L44">SUM(F45:F46)</f>
        <v>0</v>
      </c>
      <c r="G44" s="33">
        <f t="shared" si="7"/>
        <v>0</v>
      </c>
      <c r="H44" s="33">
        <f t="shared" si="7"/>
        <v>0</v>
      </c>
      <c r="I44" s="33">
        <f t="shared" si="7"/>
        <v>0</v>
      </c>
      <c r="J44" s="33">
        <f t="shared" si="7"/>
        <v>0</v>
      </c>
      <c r="K44" s="33">
        <f t="shared" si="7"/>
        <v>0</v>
      </c>
      <c r="L44" s="33">
        <f t="shared" si="7"/>
        <v>0</v>
      </c>
      <c r="M44" s="28">
        <f t="shared" si="3"/>
        <v>0</v>
      </c>
      <c r="N44" s="33">
        <f>SUM(N45:N46)</f>
        <v>0</v>
      </c>
    </row>
    <row r="45" spans="1:14" s="5" customFormat="1" ht="22.5">
      <c r="A45" s="116" t="s">
        <v>58</v>
      </c>
      <c r="B45" s="23">
        <v>2281</v>
      </c>
      <c r="C45" s="23">
        <v>230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28">
        <f t="shared" si="3"/>
        <v>0</v>
      </c>
      <c r="N45" s="38">
        <v>0</v>
      </c>
    </row>
    <row r="46" spans="1:14" s="5" customFormat="1" ht="22.5">
      <c r="A46" s="36" t="s">
        <v>59</v>
      </c>
      <c r="B46" s="23">
        <v>2282</v>
      </c>
      <c r="C46" s="23">
        <v>240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28">
        <f t="shared" si="3"/>
        <v>0</v>
      </c>
      <c r="N46" s="38">
        <v>0</v>
      </c>
    </row>
    <row r="47" spans="1:14" s="5" customFormat="1" ht="11.25">
      <c r="A47" s="29" t="s">
        <v>60</v>
      </c>
      <c r="B47" s="26">
        <v>2400</v>
      </c>
      <c r="C47" s="26">
        <v>250</v>
      </c>
      <c r="D47" s="43">
        <f aca="true" t="shared" si="8" ref="D47:L47">SUM(D48:D49)</f>
        <v>0</v>
      </c>
      <c r="E47" s="43">
        <f t="shared" si="8"/>
        <v>0</v>
      </c>
      <c r="F47" s="43">
        <f>SUM(F48:F49)</f>
        <v>0</v>
      </c>
      <c r="G47" s="43">
        <f>SUM(G48:G49)</f>
        <v>0</v>
      </c>
      <c r="H47" s="43">
        <f t="shared" si="8"/>
        <v>0</v>
      </c>
      <c r="I47" s="43">
        <f t="shared" si="8"/>
        <v>0</v>
      </c>
      <c r="J47" s="43">
        <f t="shared" si="8"/>
        <v>0</v>
      </c>
      <c r="K47" s="43">
        <f>SUM(K48:K49)</f>
        <v>0</v>
      </c>
      <c r="L47" s="43">
        <f t="shared" si="8"/>
        <v>0</v>
      </c>
      <c r="M47" s="28">
        <f t="shared" si="3"/>
        <v>0</v>
      </c>
      <c r="N47" s="43">
        <f>SUM(N48:N49)</f>
        <v>0</v>
      </c>
    </row>
    <row r="48" spans="1:14" s="5" customFormat="1" ht="11.25">
      <c r="A48" s="46" t="s">
        <v>61</v>
      </c>
      <c r="B48" s="31">
        <v>2410</v>
      </c>
      <c r="C48" s="31">
        <v>260</v>
      </c>
      <c r="D48" s="34">
        <v>0</v>
      </c>
      <c r="E48" s="33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28">
        <f t="shared" si="3"/>
        <v>0</v>
      </c>
      <c r="N48" s="34">
        <v>0</v>
      </c>
    </row>
    <row r="49" spans="1:14" s="5" customFormat="1" ht="11.25">
      <c r="A49" s="46" t="s">
        <v>62</v>
      </c>
      <c r="B49" s="31">
        <v>2420</v>
      </c>
      <c r="C49" s="31">
        <v>270</v>
      </c>
      <c r="D49" s="34">
        <v>0</v>
      </c>
      <c r="E49" s="33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28">
        <f t="shared" si="3"/>
        <v>0</v>
      </c>
      <c r="N49" s="34">
        <v>0</v>
      </c>
    </row>
    <row r="50" spans="1:14" s="5" customFormat="1" ht="11.25" customHeight="1">
      <c r="A50" s="47" t="s">
        <v>63</v>
      </c>
      <c r="B50" s="26">
        <v>2600</v>
      </c>
      <c r="C50" s="26">
        <v>280</v>
      </c>
      <c r="D50" s="43">
        <f aca="true" t="shared" si="9" ref="D50:L50">SUM(D51:D53)</f>
        <v>0</v>
      </c>
      <c r="E50" s="43">
        <f t="shared" si="9"/>
        <v>0</v>
      </c>
      <c r="F50" s="43">
        <f>SUM(F51:F53)</f>
        <v>0</v>
      </c>
      <c r="G50" s="43">
        <f>SUM(G51:G53)</f>
        <v>0</v>
      </c>
      <c r="H50" s="43">
        <f t="shared" si="9"/>
        <v>0</v>
      </c>
      <c r="I50" s="43">
        <f t="shared" si="9"/>
        <v>0</v>
      </c>
      <c r="J50" s="43">
        <f t="shared" si="9"/>
        <v>0</v>
      </c>
      <c r="K50" s="43">
        <f>SUM(K51:K53)</f>
        <v>0</v>
      </c>
      <c r="L50" s="43">
        <f t="shared" si="9"/>
        <v>0</v>
      </c>
      <c r="M50" s="28">
        <f t="shared" si="3"/>
        <v>0</v>
      </c>
      <c r="N50" s="43">
        <f>SUM(N51:N53)</f>
        <v>0</v>
      </c>
    </row>
    <row r="51" spans="1:14" s="5" customFormat="1" ht="11.25" customHeight="1">
      <c r="A51" s="41" t="s">
        <v>64</v>
      </c>
      <c r="B51" s="31">
        <v>2610</v>
      </c>
      <c r="C51" s="31">
        <v>290</v>
      </c>
      <c r="D51" s="48">
        <v>0</v>
      </c>
      <c r="E51" s="49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28">
        <f t="shared" si="3"/>
        <v>0</v>
      </c>
      <c r="N51" s="48">
        <v>0</v>
      </c>
    </row>
    <row r="52" spans="1:14" s="5" customFormat="1" ht="11.25">
      <c r="A52" s="41" t="s">
        <v>65</v>
      </c>
      <c r="B52" s="31">
        <v>2620</v>
      </c>
      <c r="C52" s="31">
        <v>300</v>
      </c>
      <c r="D52" s="48">
        <v>0</v>
      </c>
      <c r="E52" s="49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28">
        <f t="shared" si="3"/>
        <v>0</v>
      </c>
      <c r="N52" s="48">
        <v>0</v>
      </c>
    </row>
    <row r="53" spans="1:14" s="5" customFormat="1" ht="12" customHeight="1">
      <c r="A53" s="46" t="s">
        <v>66</v>
      </c>
      <c r="B53" s="31">
        <v>2630</v>
      </c>
      <c r="C53" s="31">
        <v>310</v>
      </c>
      <c r="D53" s="48">
        <v>0</v>
      </c>
      <c r="E53" s="49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28">
        <f t="shared" si="3"/>
        <v>0</v>
      </c>
      <c r="N53" s="48">
        <v>0</v>
      </c>
    </row>
    <row r="54" spans="1:14" s="5" customFormat="1" ht="11.25">
      <c r="A54" s="42" t="s">
        <v>67</v>
      </c>
      <c r="B54" s="26">
        <v>2700</v>
      </c>
      <c r="C54" s="26">
        <v>320</v>
      </c>
      <c r="D54" s="50">
        <f aca="true" t="shared" si="10" ref="D54:L54">SUM(D55:D57)</f>
        <v>0</v>
      </c>
      <c r="E54" s="50">
        <v>0</v>
      </c>
      <c r="F54" s="50">
        <f>SUM(F55:F57)</f>
        <v>0</v>
      </c>
      <c r="G54" s="50">
        <f>SUM(G55:G57)</f>
        <v>0</v>
      </c>
      <c r="H54" s="50">
        <f t="shared" si="10"/>
        <v>0</v>
      </c>
      <c r="I54" s="50">
        <f t="shared" si="10"/>
        <v>0</v>
      </c>
      <c r="J54" s="50">
        <f t="shared" si="10"/>
        <v>0</v>
      </c>
      <c r="K54" s="50">
        <f>SUM(K55:K57)</f>
        <v>0</v>
      </c>
      <c r="L54" s="50">
        <f t="shared" si="10"/>
        <v>0</v>
      </c>
      <c r="M54" s="28">
        <f t="shared" si="3"/>
        <v>0</v>
      </c>
      <c r="N54" s="50">
        <f>SUM(N55:N57)</f>
        <v>0</v>
      </c>
    </row>
    <row r="55" spans="1:14" s="5" customFormat="1" ht="11.25">
      <c r="A55" s="41" t="s">
        <v>68</v>
      </c>
      <c r="B55" s="31">
        <v>2710</v>
      </c>
      <c r="C55" s="31">
        <v>330</v>
      </c>
      <c r="D55" s="48">
        <v>0</v>
      </c>
      <c r="E55" s="49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28">
        <f t="shared" si="3"/>
        <v>0</v>
      </c>
      <c r="N55" s="48">
        <v>0</v>
      </c>
    </row>
    <row r="56" spans="1:14" s="5" customFormat="1" ht="11.25">
      <c r="A56" s="41" t="s">
        <v>69</v>
      </c>
      <c r="B56" s="31">
        <v>2720</v>
      </c>
      <c r="C56" s="31">
        <v>340</v>
      </c>
      <c r="D56" s="48">
        <v>0</v>
      </c>
      <c r="E56" s="49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28">
        <f t="shared" si="3"/>
        <v>0</v>
      </c>
      <c r="N56" s="48">
        <v>0</v>
      </c>
    </row>
    <row r="57" spans="1:14" s="5" customFormat="1" ht="11.25">
      <c r="A57" s="41" t="s">
        <v>70</v>
      </c>
      <c r="B57" s="31">
        <v>2730</v>
      </c>
      <c r="C57" s="31">
        <v>350</v>
      </c>
      <c r="D57" s="48">
        <v>0</v>
      </c>
      <c r="E57" s="49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28">
        <f t="shared" si="3"/>
        <v>0</v>
      </c>
      <c r="N57" s="48">
        <v>0</v>
      </c>
    </row>
    <row r="58" spans="1:14" s="5" customFormat="1" ht="11.25">
      <c r="A58" s="42" t="s">
        <v>71</v>
      </c>
      <c r="B58" s="26">
        <v>2800</v>
      </c>
      <c r="C58" s="26">
        <v>360</v>
      </c>
      <c r="D58" s="51">
        <v>0</v>
      </c>
      <c r="E58" s="50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28">
        <f t="shared" si="3"/>
        <v>0</v>
      </c>
      <c r="N58" s="51">
        <v>0</v>
      </c>
    </row>
    <row r="59" spans="1:14" s="5" customFormat="1" ht="11.25">
      <c r="A59" s="26" t="s">
        <v>72</v>
      </c>
      <c r="B59" s="26">
        <v>3000</v>
      </c>
      <c r="C59" s="26">
        <v>370</v>
      </c>
      <c r="D59" s="50">
        <f aca="true" t="shared" si="11" ref="D59:L59">D60+D74</f>
        <v>64727.62</v>
      </c>
      <c r="E59" s="50">
        <f t="shared" si="11"/>
        <v>0</v>
      </c>
      <c r="F59" s="50">
        <f>F60+F74</f>
        <v>0</v>
      </c>
      <c r="G59" s="50">
        <f>G60+G74</f>
        <v>0</v>
      </c>
      <c r="H59" s="50">
        <f t="shared" si="11"/>
        <v>0</v>
      </c>
      <c r="I59" s="50">
        <f t="shared" si="11"/>
        <v>64727.62</v>
      </c>
      <c r="J59" s="50">
        <f t="shared" si="11"/>
        <v>64727.62</v>
      </c>
      <c r="K59" s="50">
        <f>K60+K74</f>
        <v>0</v>
      </c>
      <c r="L59" s="50">
        <f t="shared" si="11"/>
        <v>0</v>
      </c>
      <c r="M59" s="28">
        <f t="shared" si="3"/>
        <v>0</v>
      </c>
      <c r="N59" s="50">
        <f>N60+N74</f>
        <v>0</v>
      </c>
    </row>
    <row r="60" spans="1:14" s="5" customFormat="1" ht="11.25">
      <c r="A60" s="29" t="s">
        <v>73</v>
      </c>
      <c r="B60" s="26">
        <v>3100</v>
      </c>
      <c r="C60" s="26">
        <v>380</v>
      </c>
      <c r="D60" s="50">
        <f aca="true" t="shared" si="12" ref="D60:L60">D61+D62+D65+D68+D72+D73</f>
        <v>64727.62</v>
      </c>
      <c r="E60" s="50">
        <f t="shared" si="12"/>
        <v>0</v>
      </c>
      <c r="F60" s="50">
        <f>F61+F62+F65+F68+F72+F73</f>
        <v>0</v>
      </c>
      <c r="G60" s="50">
        <f>G61+G62+G65+G68+G72+G73</f>
        <v>0</v>
      </c>
      <c r="H60" s="50">
        <f t="shared" si="12"/>
        <v>0</v>
      </c>
      <c r="I60" s="50">
        <f t="shared" si="12"/>
        <v>64727.62</v>
      </c>
      <c r="J60" s="50">
        <f t="shared" si="12"/>
        <v>64727.62</v>
      </c>
      <c r="K60" s="50">
        <f>K61+K62+K65+K68+K72+K73</f>
        <v>0</v>
      </c>
      <c r="L60" s="50">
        <f t="shared" si="12"/>
        <v>0</v>
      </c>
      <c r="M60" s="28">
        <f t="shared" si="3"/>
        <v>0</v>
      </c>
      <c r="N60" s="50">
        <f>N61+N62+N65+N68+N72+N73</f>
        <v>0</v>
      </c>
    </row>
    <row r="61" spans="1:14" s="5" customFormat="1" ht="11.25">
      <c r="A61" s="41" t="s">
        <v>74</v>
      </c>
      <c r="B61" s="31">
        <v>3110</v>
      </c>
      <c r="C61" s="31">
        <v>390</v>
      </c>
      <c r="D61" s="48">
        <f>I61</f>
        <v>64727.62</v>
      </c>
      <c r="E61" s="49">
        <v>0</v>
      </c>
      <c r="F61" s="48">
        <v>0</v>
      </c>
      <c r="G61" s="48">
        <v>0</v>
      </c>
      <c r="H61" s="48">
        <v>0</v>
      </c>
      <c r="I61" s="48">
        <v>64727.62</v>
      </c>
      <c r="J61" s="48">
        <f>I61</f>
        <v>64727.62</v>
      </c>
      <c r="K61" s="48">
        <v>0</v>
      </c>
      <c r="L61" s="48">
        <v>0</v>
      </c>
      <c r="M61" s="28">
        <f t="shared" si="3"/>
        <v>0</v>
      </c>
      <c r="N61" s="48">
        <v>0</v>
      </c>
    </row>
    <row r="62" spans="1:14" s="5" customFormat="1" ht="11.25">
      <c r="A62" s="46" t="s">
        <v>75</v>
      </c>
      <c r="B62" s="31">
        <v>3120</v>
      </c>
      <c r="C62" s="31">
        <v>400</v>
      </c>
      <c r="D62" s="52">
        <f aca="true" t="shared" si="13" ref="D62:L62">SUM(D63:D64)</f>
        <v>0</v>
      </c>
      <c r="E62" s="52">
        <f t="shared" si="13"/>
        <v>0</v>
      </c>
      <c r="F62" s="52">
        <f>SUM(F63:F64)</f>
        <v>0</v>
      </c>
      <c r="G62" s="52">
        <f>SUM(G63:G64)</f>
        <v>0</v>
      </c>
      <c r="H62" s="52">
        <f t="shared" si="13"/>
        <v>0</v>
      </c>
      <c r="I62" s="52">
        <f t="shared" si="13"/>
        <v>0</v>
      </c>
      <c r="J62" s="52">
        <f t="shared" si="13"/>
        <v>0</v>
      </c>
      <c r="K62" s="52">
        <f>SUM(K63:K64)</f>
        <v>0</v>
      </c>
      <c r="L62" s="52">
        <f t="shared" si="13"/>
        <v>0</v>
      </c>
      <c r="M62" s="28">
        <f t="shared" si="3"/>
        <v>0</v>
      </c>
      <c r="N62" s="52">
        <f>SUM(N63:N64)</f>
        <v>0</v>
      </c>
    </row>
    <row r="63" spans="1:14" s="5" customFormat="1" ht="11.25">
      <c r="A63" s="36" t="s">
        <v>76</v>
      </c>
      <c r="B63" s="23">
        <v>3121</v>
      </c>
      <c r="C63" s="23">
        <v>410</v>
      </c>
      <c r="D63" s="53">
        <v>0</v>
      </c>
      <c r="E63" s="54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28">
        <f t="shared" si="3"/>
        <v>0</v>
      </c>
      <c r="N63" s="53">
        <v>0</v>
      </c>
    </row>
    <row r="64" spans="1:14" s="5" customFormat="1" ht="11.25">
      <c r="A64" s="36" t="s">
        <v>77</v>
      </c>
      <c r="B64" s="23">
        <v>3122</v>
      </c>
      <c r="C64" s="23">
        <v>420</v>
      </c>
      <c r="D64" s="53">
        <v>0</v>
      </c>
      <c r="E64" s="54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28">
        <f t="shared" si="3"/>
        <v>0</v>
      </c>
      <c r="N64" s="53">
        <v>0</v>
      </c>
    </row>
    <row r="65" spans="1:14" s="5" customFormat="1" ht="11.25">
      <c r="A65" s="30" t="s">
        <v>78</v>
      </c>
      <c r="B65" s="31">
        <v>3130</v>
      </c>
      <c r="C65" s="31">
        <v>430</v>
      </c>
      <c r="D65" s="49">
        <f aca="true" t="shared" si="14" ref="D65:L65">SUM(D66:D67)</f>
        <v>0</v>
      </c>
      <c r="E65" s="49">
        <f t="shared" si="14"/>
        <v>0</v>
      </c>
      <c r="F65" s="49">
        <f>SUM(F66:F67)</f>
        <v>0</v>
      </c>
      <c r="G65" s="49">
        <f>SUM(G66:G67)</f>
        <v>0</v>
      </c>
      <c r="H65" s="49">
        <f t="shared" si="14"/>
        <v>0</v>
      </c>
      <c r="I65" s="49">
        <f t="shared" si="14"/>
        <v>0</v>
      </c>
      <c r="J65" s="49">
        <f t="shared" si="14"/>
        <v>0</v>
      </c>
      <c r="K65" s="49">
        <f>SUM(K66:K67)</f>
        <v>0</v>
      </c>
      <c r="L65" s="49">
        <f t="shared" si="14"/>
        <v>0</v>
      </c>
      <c r="M65" s="28">
        <f t="shared" si="3"/>
        <v>0</v>
      </c>
      <c r="N65" s="49">
        <f>SUM(N66:N67)</f>
        <v>0</v>
      </c>
    </row>
    <row r="66" spans="1:14" s="5" customFormat="1" ht="11.25">
      <c r="A66" s="36" t="s">
        <v>79</v>
      </c>
      <c r="B66" s="23">
        <v>3131</v>
      </c>
      <c r="C66" s="23">
        <v>440</v>
      </c>
      <c r="D66" s="53">
        <v>0</v>
      </c>
      <c r="E66" s="54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28">
        <f t="shared" si="3"/>
        <v>0</v>
      </c>
      <c r="N66" s="53">
        <v>0</v>
      </c>
    </row>
    <row r="67" spans="1:14" s="5" customFormat="1" ht="11.25">
      <c r="A67" s="36" t="s">
        <v>80</v>
      </c>
      <c r="B67" s="23">
        <v>3132</v>
      </c>
      <c r="C67" s="23">
        <v>450</v>
      </c>
      <c r="D67" s="53"/>
      <c r="E67" s="54">
        <v>0</v>
      </c>
      <c r="F67" s="53">
        <v>0</v>
      </c>
      <c r="G67" s="53">
        <v>0</v>
      </c>
      <c r="H67" s="53">
        <v>0</v>
      </c>
      <c r="I67" s="53"/>
      <c r="J67" s="53"/>
      <c r="K67" s="53">
        <v>0</v>
      </c>
      <c r="L67" s="53">
        <v>0</v>
      </c>
      <c r="M67" s="28">
        <f t="shared" si="3"/>
        <v>0</v>
      </c>
      <c r="N67" s="53">
        <v>0</v>
      </c>
    </row>
    <row r="68" spans="1:14" s="5" customFormat="1" ht="11.25">
      <c r="A68" s="30" t="s">
        <v>81</v>
      </c>
      <c r="B68" s="31">
        <v>3140</v>
      </c>
      <c r="C68" s="31">
        <v>460</v>
      </c>
      <c r="D68" s="49">
        <f aca="true" t="shared" si="15" ref="D68:L68">SUM(D69:D71)</f>
        <v>0</v>
      </c>
      <c r="E68" s="49">
        <f t="shared" si="15"/>
        <v>0</v>
      </c>
      <c r="F68" s="49">
        <f>SUM(F69:F71)</f>
        <v>0</v>
      </c>
      <c r="G68" s="49">
        <f>SUM(G69:G71)</f>
        <v>0</v>
      </c>
      <c r="H68" s="49">
        <f t="shared" si="15"/>
        <v>0</v>
      </c>
      <c r="I68" s="49">
        <f t="shared" si="15"/>
        <v>0</v>
      </c>
      <c r="J68" s="49">
        <f t="shared" si="15"/>
        <v>0</v>
      </c>
      <c r="K68" s="49">
        <f>SUM(K69:K71)</f>
        <v>0</v>
      </c>
      <c r="L68" s="49">
        <f t="shared" si="15"/>
        <v>0</v>
      </c>
      <c r="M68" s="28">
        <f t="shared" si="3"/>
        <v>0</v>
      </c>
      <c r="N68" s="49">
        <f>SUM(N69:N71)</f>
        <v>0</v>
      </c>
    </row>
    <row r="69" spans="1:14" s="5" customFormat="1" ht="12">
      <c r="A69" s="56" t="s">
        <v>82</v>
      </c>
      <c r="B69" s="23">
        <v>3141</v>
      </c>
      <c r="C69" s="23">
        <v>470</v>
      </c>
      <c r="D69" s="53">
        <v>0</v>
      </c>
      <c r="E69" s="54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28">
        <f t="shared" si="3"/>
        <v>0</v>
      </c>
      <c r="N69" s="53">
        <v>0</v>
      </c>
    </row>
    <row r="70" spans="1:14" s="5" customFormat="1" ht="12">
      <c r="A70" s="56" t="s">
        <v>83</v>
      </c>
      <c r="B70" s="23">
        <v>3142</v>
      </c>
      <c r="C70" s="23">
        <v>480</v>
      </c>
      <c r="D70" s="53">
        <v>0</v>
      </c>
      <c r="E70" s="54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28">
        <f t="shared" si="3"/>
        <v>0</v>
      </c>
      <c r="N70" s="53">
        <v>0</v>
      </c>
    </row>
    <row r="71" spans="1:14" s="5" customFormat="1" ht="12">
      <c r="A71" s="56" t="s">
        <v>84</v>
      </c>
      <c r="B71" s="23">
        <v>3143</v>
      </c>
      <c r="C71" s="23">
        <v>490</v>
      </c>
      <c r="D71" s="53">
        <v>0</v>
      </c>
      <c r="E71" s="54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28">
        <f t="shared" si="3"/>
        <v>0</v>
      </c>
      <c r="N71" s="53">
        <v>0</v>
      </c>
    </row>
    <row r="72" spans="1:14" s="5" customFormat="1" ht="11.25">
      <c r="A72" s="30" t="s">
        <v>85</v>
      </c>
      <c r="B72" s="31">
        <v>3150</v>
      </c>
      <c r="C72" s="31">
        <v>500</v>
      </c>
      <c r="D72" s="48">
        <v>0</v>
      </c>
      <c r="E72" s="49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28">
        <f t="shared" si="3"/>
        <v>0</v>
      </c>
      <c r="N72" s="48">
        <v>0</v>
      </c>
    </row>
    <row r="73" spans="1:14" s="5" customFormat="1" ht="11.25">
      <c r="A73" s="30" t="s">
        <v>86</v>
      </c>
      <c r="B73" s="31">
        <v>3160</v>
      </c>
      <c r="C73" s="31">
        <v>510</v>
      </c>
      <c r="D73" s="48">
        <v>0</v>
      </c>
      <c r="E73" s="49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28">
        <f t="shared" si="3"/>
        <v>0</v>
      </c>
      <c r="N73" s="48">
        <v>0</v>
      </c>
    </row>
    <row r="74" spans="1:14" s="5" customFormat="1" ht="11.25">
      <c r="A74" s="29" t="s">
        <v>87</v>
      </c>
      <c r="B74" s="26">
        <v>3200</v>
      </c>
      <c r="C74" s="26">
        <v>520</v>
      </c>
      <c r="D74" s="50">
        <f aca="true" t="shared" si="16" ref="D74:L74">SUM(D75:D78)</f>
        <v>0</v>
      </c>
      <c r="E74" s="50">
        <f t="shared" si="16"/>
        <v>0</v>
      </c>
      <c r="F74" s="50">
        <f>SUM(F75:F78)</f>
        <v>0</v>
      </c>
      <c r="G74" s="50">
        <f>SUM(G75:G78)</f>
        <v>0</v>
      </c>
      <c r="H74" s="50">
        <f t="shared" si="16"/>
        <v>0</v>
      </c>
      <c r="I74" s="50">
        <f t="shared" si="16"/>
        <v>0</v>
      </c>
      <c r="J74" s="50">
        <f t="shared" si="16"/>
        <v>0</v>
      </c>
      <c r="K74" s="50">
        <f>SUM(K75:K78)</f>
        <v>0</v>
      </c>
      <c r="L74" s="50">
        <f t="shared" si="16"/>
        <v>0</v>
      </c>
      <c r="M74" s="28">
        <f t="shared" si="3"/>
        <v>0</v>
      </c>
      <c r="N74" s="50">
        <f>SUM(N75:N78)</f>
        <v>0</v>
      </c>
    </row>
    <row r="75" spans="1:14" s="5" customFormat="1" ht="11.25">
      <c r="A75" s="41" t="s">
        <v>88</v>
      </c>
      <c r="B75" s="31">
        <v>3210</v>
      </c>
      <c r="C75" s="31">
        <v>530</v>
      </c>
      <c r="D75" s="57">
        <v>0</v>
      </c>
      <c r="E75" s="58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28">
        <f t="shared" si="3"/>
        <v>0</v>
      </c>
      <c r="N75" s="57">
        <v>0</v>
      </c>
    </row>
    <row r="76" spans="1:14" s="5" customFormat="1" ht="11.25">
      <c r="A76" s="41" t="s">
        <v>89</v>
      </c>
      <c r="B76" s="31">
        <v>3220</v>
      </c>
      <c r="C76" s="31">
        <v>540</v>
      </c>
      <c r="D76" s="57">
        <v>0</v>
      </c>
      <c r="E76" s="58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28">
        <f t="shared" si="3"/>
        <v>0</v>
      </c>
      <c r="N76" s="57">
        <v>0</v>
      </c>
    </row>
    <row r="77" spans="1:14" s="5" customFormat="1" ht="11.25" customHeight="1">
      <c r="A77" s="30" t="s">
        <v>90</v>
      </c>
      <c r="B77" s="31">
        <v>3230</v>
      </c>
      <c r="C77" s="31">
        <v>550</v>
      </c>
      <c r="D77" s="57">
        <v>0</v>
      </c>
      <c r="E77" s="58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28">
        <f t="shared" si="3"/>
        <v>0</v>
      </c>
      <c r="N77" s="57">
        <v>0</v>
      </c>
    </row>
    <row r="78" spans="1:14" s="5" customFormat="1" ht="11.25">
      <c r="A78" s="41" t="s">
        <v>91</v>
      </c>
      <c r="B78" s="31">
        <v>3240</v>
      </c>
      <c r="C78" s="31">
        <v>560</v>
      </c>
      <c r="D78" s="48">
        <v>0</v>
      </c>
      <c r="E78" s="49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28">
        <f t="shared" si="3"/>
        <v>0</v>
      </c>
      <c r="N78" s="48">
        <v>0</v>
      </c>
    </row>
    <row r="79" spans="1:14" s="5" customFormat="1" ht="11.25">
      <c r="A79" s="26" t="s">
        <v>92</v>
      </c>
      <c r="B79" s="26">
        <v>4100</v>
      </c>
      <c r="C79" s="26">
        <v>570</v>
      </c>
      <c r="D79" s="58">
        <f aca="true" t="shared" si="17" ref="D79:N79">SUM(D80)</f>
        <v>0</v>
      </c>
      <c r="E79" s="58">
        <f t="shared" si="17"/>
        <v>0</v>
      </c>
      <c r="F79" s="58">
        <f t="shared" si="17"/>
        <v>0</v>
      </c>
      <c r="G79" s="58">
        <f t="shared" si="17"/>
        <v>0</v>
      </c>
      <c r="H79" s="58">
        <f t="shared" si="17"/>
        <v>0</v>
      </c>
      <c r="I79" s="58">
        <f t="shared" si="17"/>
        <v>0</v>
      </c>
      <c r="J79" s="58">
        <f t="shared" si="17"/>
        <v>0</v>
      </c>
      <c r="K79" s="58">
        <f t="shared" si="17"/>
        <v>0</v>
      </c>
      <c r="L79" s="58">
        <f t="shared" si="17"/>
        <v>0</v>
      </c>
      <c r="M79" s="28">
        <f t="shared" si="3"/>
        <v>0</v>
      </c>
      <c r="N79" s="58">
        <f t="shared" si="17"/>
        <v>0</v>
      </c>
    </row>
    <row r="80" spans="1:14" s="5" customFormat="1" ht="11.25">
      <c r="A80" s="30" t="s">
        <v>93</v>
      </c>
      <c r="B80" s="31">
        <v>4110</v>
      </c>
      <c r="C80" s="31">
        <v>580</v>
      </c>
      <c r="D80" s="49">
        <f aca="true" t="shared" si="18" ref="D80:L80">SUM(D81:D83)</f>
        <v>0</v>
      </c>
      <c r="E80" s="49">
        <f t="shared" si="18"/>
        <v>0</v>
      </c>
      <c r="F80" s="49">
        <f>SUM(F81:F83)</f>
        <v>0</v>
      </c>
      <c r="G80" s="49">
        <f>SUM(G81:G83)</f>
        <v>0</v>
      </c>
      <c r="H80" s="49">
        <f t="shared" si="18"/>
        <v>0</v>
      </c>
      <c r="I80" s="49">
        <f t="shared" si="18"/>
        <v>0</v>
      </c>
      <c r="J80" s="49">
        <f t="shared" si="18"/>
        <v>0</v>
      </c>
      <c r="K80" s="49">
        <f>SUM(K81:K83)</f>
        <v>0</v>
      </c>
      <c r="L80" s="49">
        <f t="shared" si="18"/>
        <v>0</v>
      </c>
      <c r="M80" s="28">
        <f t="shared" si="3"/>
        <v>0</v>
      </c>
      <c r="N80" s="49">
        <f>SUM(N81:N83)</f>
        <v>0</v>
      </c>
    </row>
    <row r="81" spans="1:14" s="5" customFormat="1" ht="11.25">
      <c r="A81" s="36" t="s">
        <v>94</v>
      </c>
      <c r="B81" s="23">
        <v>4111</v>
      </c>
      <c r="C81" s="23">
        <v>590</v>
      </c>
      <c r="D81" s="48">
        <v>0</v>
      </c>
      <c r="E81" s="49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28">
        <f t="shared" si="3"/>
        <v>0</v>
      </c>
      <c r="N81" s="48">
        <v>0</v>
      </c>
    </row>
    <row r="82" spans="1:14" s="5" customFormat="1" ht="11.25">
      <c r="A82" s="36" t="s">
        <v>95</v>
      </c>
      <c r="B82" s="23">
        <v>4112</v>
      </c>
      <c r="C82" s="23">
        <v>600</v>
      </c>
      <c r="D82" s="48">
        <v>0</v>
      </c>
      <c r="E82" s="49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28">
        <f t="shared" si="3"/>
        <v>0</v>
      </c>
      <c r="N82" s="48">
        <v>0</v>
      </c>
    </row>
    <row r="83" spans="1:14" s="5" customFormat="1" ht="12.75">
      <c r="A83" s="59" t="s">
        <v>96</v>
      </c>
      <c r="B83" s="23">
        <v>4113</v>
      </c>
      <c r="C83" s="23">
        <v>610</v>
      </c>
      <c r="D83" s="53">
        <v>0</v>
      </c>
      <c r="E83" s="54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28">
        <f t="shared" si="3"/>
        <v>0</v>
      </c>
      <c r="N83" s="53">
        <v>0</v>
      </c>
    </row>
    <row r="84" spans="1:14" s="5" customFormat="1" ht="11.25">
      <c r="A84" s="26" t="s">
        <v>97</v>
      </c>
      <c r="B84" s="26">
        <v>4200</v>
      </c>
      <c r="C84" s="26">
        <v>620</v>
      </c>
      <c r="D84" s="50">
        <f aca="true" t="shared" si="19" ref="D84:N84">D85</f>
        <v>0</v>
      </c>
      <c r="E84" s="50">
        <f t="shared" si="19"/>
        <v>0</v>
      </c>
      <c r="F84" s="50">
        <f t="shared" si="19"/>
        <v>0</v>
      </c>
      <c r="G84" s="50">
        <f t="shared" si="19"/>
        <v>0</v>
      </c>
      <c r="H84" s="50">
        <f t="shared" si="19"/>
        <v>0</v>
      </c>
      <c r="I84" s="50">
        <f t="shared" si="19"/>
        <v>0</v>
      </c>
      <c r="J84" s="50">
        <f t="shared" si="19"/>
        <v>0</v>
      </c>
      <c r="K84" s="50">
        <f t="shared" si="19"/>
        <v>0</v>
      </c>
      <c r="L84" s="50">
        <f t="shared" si="19"/>
        <v>0</v>
      </c>
      <c r="M84" s="28">
        <f t="shared" si="3"/>
        <v>0</v>
      </c>
      <c r="N84" s="50">
        <f t="shared" si="19"/>
        <v>0</v>
      </c>
    </row>
    <row r="85" spans="1:14" s="5" customFormat="1" ht="11.25">
      <c r="A85" s="30" t="s">
        <v>98</v>
      </c>
      <c r="B85" s="31">
        <v>4210</v>
      </c>
      <c r="C85" s="31">
        <v>630</v>
      </c>
      <c r="D85" s="48">
        <v>0</v>
      </c>
      <c r="E85" s="49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28">
        <f t="shared" si="3"/>
        <v>0</v>
      </c>
      <c r="N85" s="48">
        <v>0</v>
      </c>
    </row>
    <row r="86" spans="1:14" s="5" customFormat="1" ht="11.25">
      <c r="A86" s="36" t="s">
        <v>99</v>
      </c>
      <c r="B86" s="23">
        <v>5000</v>
      </c>
      <c r="C86" s="23">
        <v>640</v>
      </c>
      <c r="D86" s="53" t="s">
        <v>100</v>
      </c>
      <c r="E86" s="53">
        <f>D59</f>
        <v>64727.62</v>
      </c>
      <c r="F86" s="60" t="s">
        <v>100</v>
      </c>
      <c r="G86" s="60" t="s">
        <v>100</v>
      </c>
      <c r="H86" s="60" t="s">
        <v>100</v>
      </c>
      <c r="I86" s="60" t="s">
        <v>100</v>
      </c>
      <c r="J86" s="60" t="s">
        <v>100</v>
      </c>
      <c r="K86" s="60" t="s">
        <v>100</v>
      </c>
      <c r="L86" s="60" t="s">
        <v>100</v>
      </c>
      <c r="M86" s="60" t="s">
        <v>100</v>
      </c>
      <c r="N86" s="60" t="s">
        <v>100</v>
      </c>
    </row>
    <row r="87" spans="1:13" s="5" customFormat="1" ht="11.25" hidden="1">
      <c r="A87" s="61"/>
      <c r="B87" s="121"/>
      <c r="C87" s="162"/>
      <c r="D87" s="163"/>
      <c r="E87" s="164"/>
      <c r="F87" s="164"/>
      <c r="G87" s="163"/>
      <c r="H87" s="163"/>
      <c r="I87" s="163"/>
      <c r="J87" s="163"/>
      <c r="K87" s="163"/>
      <c r="L87" s="163"/>
      <c r="M87" s="122"/>
    </row>
    <row r="88" spans="1:13" s="5" customFormat="1" ht="11.25" hidden="1">
      <c r="A88" s="36"/>
      <c r="B88" s="23"/>
      <c r="C88" s="165"/>
      <c r="D88" s="166"/>
      <c r="E88" s="167"/>
      <c r="F88" s="167"/>
      <c r="G88" s="166"/>
      <c r="H88" s="166"/>
      <c r="I88" s="166"/>
      <c r="J88" s="166"/>
      <c r="K88" s="166"/>
      <c r="L88" s="166"/>
      <c r="M88" s="168"/>
    </row>
    <row r="89" spans="1:13" s="5" customFormat="1" ht="11.25" hidden="1">
      <c r="A89" s="36"/>
      <c r="B89" s="23"/>
      <c r="C89" s="165"/>
      <c r="D89" s="166"/>
      <c r="E89" s="167"/>
      <c r="F89" s="167"/>
      <c r="G89" s="166"/>
      <c r="H89" s="166"/>
      <c r="I89" s="166"/>
      <c r="J89" s="166"/>
      <c r="K89" s="166"/>
      <c r="L89" s="166"/>
      <c r="M89" s="168"/>
    </row>
    <row r="90" spans="1:13" s="5" customFormat="1" ht="11.25" hidden="1">
      <c r="A90" s="36"/>
      <c r="B90" s="23"/>
      <c r="C90" s="165"/>
      <c r="D90" s="166"/>
      <c r="E90" s="167"/>
      <c r="F90" s="167"/>
      <c r="G90" s="166"/>
      <c r="H90" s="166"/>
      <c r="I90" s="166"/>
      <c r="J90" s="166"/>
      <c r="K90" s="166"/>
      <c r="L90" s="166"/>
      <c r="M90" s="168"/>
    </row>
    <row r="91" spans="1:13" s="5" customFormat="1" ht="12" hidden="1">
      <c r="A91" s="76"/>
      <c r="B91" s="26"/>
      <c r="C91" s="169"/>
      <c r="D91" s="170"/>
      <c r="E91" s="79"/>
      <c r="F91" s="79"/>
      <c r="G91" s="170"/>
      <c r="H91" s="170"/>
      <c r="I91" s="170"/>
      <c r="J91" s="170"/>
      <c r="K91" s="170"/>
      <c r="L91" s="170"/>
      <c r="M91" s="171"/>
    </row>
    <row r="92" spans="1:13" s="5" customFormat="1" ht="11.25" hidden="1">
      <c r="A92" s="30"/>
      <c r="B92" s="31"/>
      <c r="C92" s="165"/>
      <c r="D92" s="172"/>
      <c r="E92" s="173"/>
      <c r="F92" s="173"/>
      <c r="G92" s="172"/>
      <c r="H92" s="172"/>
      <c r="I92" s="172"/>
      <c r="J92" s="172"/>
      <c r="K92" s="172"/>
      <c r="L92" s="172"/>
      <c r="M92" s="124"/>
    </row>
    <row r="93" spans="1:13" s="5" customFormat="1" ht="11.25" hidden="1">
      <c r="A93" s="30"/>
      <c r="B93" s="31"/>
      <c r="C93" s="165"/>
      <c r="D93" s="172"/>
      <c r="E93" s="173"/>
      <c r="F93" s="173"/>
      <c r="G93" s="172"/>
      <c r="H93" s="172"/>
      <c r="I93" s="172"/>
      <c r="J93" s="172"/>
      <c r="K93" s="172"/>
      <c r="L93" s="172"/>
      <c r="M93" s="124"/>
    </row>
    <row r="94" spans="1:13" s="5" customFormat="1" ht="11.25" hidden="1">
      <c r="A94" s="83"/>
      <c r="B94" s="151"/>
      <c r="C94" s="169"/>
      <c r="D94" s="174"/>
      <c r="E94" s="85"/>
      <c r="F94" s="85"/>
      <c r="G94" s="174"/>
      <c r="H94" s="174"/>
      <c r="I94" s="174"/>
      <c r="J94" s="174"/>
      <c r="K94" s="174"/>
      <c r="L94" s="174"/>
      <c r="M94" s="174"/>
    </row>
    <row r="95" spans="1:13" s="5" customFormat="1" ht="14.25" customHeight="1">
      <c r="A95" s="175" t="s">
        <v>156</v>
      </c>
      <c r="B95" s="130"/>
      <c r="C95" s="176"/>
      <c r="D95" s="177"/>
      <c r="E95" s="178"/>
      <c r="F95" s="178"/>
      <c r="G95" s="177"/>
      <c r="H95" s="177"/>
      <c r="I95" s="177"/>
      <c r="J95" s="177"/>
      <c r="K95" s="177"/>
      <c r="L95" s="177"/>
      <c r="M95" s="177"/>
    </row>
    <row r="96" spans="1:13" s="5" customFormat="1" ht="3" customHeight="1">
      <c r="A96" s="179"/>
      <c r="B96" s="130"/>
      <c r="C96" s="176"/>
      <c r="D96" s="177"/>
      <c r="E96" s="178"/>
      <c r="F96" s="178"/>
      <c r="G96" s="177"/>
      <c r="H96" s="177"/>
      <c r="I96" s="177"/>
      <c r="J96" s="177"/>
      <c r="K96" s="177"/>
      <c r="L96" s="177"/>
      <c r="M96" s="177"/>
    </row>
    <row r="97" spans="1:13" s="5" customFormat="1" ht="11.25" hidden="1">
      <c r="A97" s="179"/>
      <c r="B97" s="130"/>
      <c r="C97" s="176"/>
      <c r="D97" s="177"/>
      <c r="E97" s="180"/>
      <c r="F97" s="180"/>
      <c r="G97" s="177"/>
      <c r="H97" s="177"/>
      <c r="I97" s="177"/>
      <c r="J97" s="177"/>
      <c r="K97" s="177"/>
      <c r="L97" s="177"/>
      <c r="M97" s="177"/>
    </row>
    <row r="98" spans="1:9" ht="15">
      <c r="A98" s="90" t="str">
        <f>'[1]ЗАПОЛНИТЬ'!F30</f>
        <v>Керівник </v>
      </c>
      <c r="B98" s="209"/>
      <c r="C98" s="209"/>
      <c r="D98" s="209"/>
      <c r="G98" s="206" t="s">
        <v>161</v>
      </c>
      <c r="H98" s="206"/>
      <c r="I98" s="206"/>
    </row>
    <row r="99" spans="2:9" ht="15">
      <c r="B99" s="207" t="s">
        <v>103</v>
      </c>
      <c r="C99" s="207"/>
      <c r="D99" s="207"/>
      <c r="G99" s="208" t="s">
        <v>104</v>
      </c>
      <c r="H99" s="208"/>
      <c r="I99" s="1"/>
    </row>
    <row r="100" spans="1:9" ht="15">
      <c r="A100" s="90" t="str">
        <f>'[1]ЗАПОЛНИТЬ'!F31</f>
        <v>Головний бухгалтер</v>
      </c>
      <c r="B100" s="209"/>
      <c r="C100" s="209"/>
      <c r="D100" s="209"/>
      <c r="G100" s="206" t="str">
        <f>'[1]ЗАПОЛНИТЬ'!F28</f>
        <v>О.М.Гузєєва</v>
      </c>
      <c r="H100" s="206"/>
      <c r="I100" s="206"/>
    </row>
    <row r="101" spans="2:9" ht="8.25" customHeight="1">
      <c r="B101" s="207" t="s">
        <v>103</v>
      </c>
      <c r="C101" s="207"/>
      <c r="D101" s="207"/>
      <c r="G101" s="208" t="s">
        <v>104</v>
      </c>
      <c r="H101" s="208"/>
      <c r="I101" s="1"/>
    </row>
    <row r="102" ht="12.75" customHeight="1">
      <c r="A102" s="1"/>
    </row>
    <row r="103" ht="12.75">
      <c r="A103" s="5"/>
    </row>
  </sheetData>
  <mergeCells count="44">
    <mergeCell ref="B100:D100"/>
    <mergeCell ref="G100:I100"/>
    <mergeCell ref="B101:D101"/>
    <mergeCell ref="G101:H101"/>
    <mergeCell ref="B98:D98"/>
    <mergeCell ref="G98:I98"/>
    <mergeCell ref="B99:D99"/>
    <mergeCell ref="G99:H99"/>
    <mergeCell ref="J18:K18"/>
    <mergeCell ref="L18:L20"/>
    <mergeCell ref="M18:N18"/>
    <mergeCell ref="F19:F20"/>
    <mergeCell ref="G19:G20"/>
    <mergeCell ref="J19:J20"/>
    <mergeCell ref="K19:K20"/>
    <mergeCell ref="M19:M20"/>
    <mergeCell ref="N19:N20"/>
    <mergeCell ref="A15:B15"/>
    <mergeCell ref="E15:M15"/>
    <mergeCell ref="A18:A20"/>
    <mergeCell ref="B18:B20"/>
    <mergeCell ref="C18:C20"/>
    <mergeCell ref="D18:D20"/>
    <mergeCell ref="E18:E20"/>
    <mergeCell ref="F18:G18"/>
    <mergeCell ref="H18:H20"/>
    <mergeCell ref="I18:I20"/>
    <mergeCell ref="A13:B13"/>
    <mergeCell ref="E13:M13"/>
    <mergeCell ref="A14:B14"/>
    <mergeCell ref="E14:M14"/>
    <mergeCell ref="B11:J11"/>
    <mergeCell ref="M11:N11"/>
    <mergeCell ref="A12:B12"/>
    <mergeCell ref="E12:J12"/>
    <mergeCell ref="M8:N8"/>
    <mergeCell ref="B9:J9"/>
    <mergeCell ref="M9:N9"/>
    <mergeCell ref="B10:J10"/>
    <mergeCell ref="M10:N10"/>
    <mergeCell ref="I1:N3"/>
    <mergeCell ref="A4:M4"/>
    <mergeCell ref="A5:H5"/>
    <mergeCell ref="A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2019-02-14T08:06:24Z</dcterms:modified>
  <cp:category/>
  <cp:version/>
  <cp:contentType/>
  <cp:contentStatus/>
</cp:coreProperties>
</file>